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ELECT\Forms, Guides, &amp; Reference Docs\Calendars\2025\Calendar for Accessible Review\"/>
    </mc:Choice>
  </mc:AlternateContent>
  <xr:revisionPtr revIDLastSave="0" documentId="13_ncr:1_{A3DFDD80-6FC2-4169-9952-90C1CBB7C076}" xr6:coauthVersionLast="47" xr6:coauthVersionMax="47" xr10:uidLastSave="{00000000-0000-0000-0000-000000000000}"/>
  <bookViews>
    <workbookView xWindow="12750" yWindow="1995" windowWidth="15735" windowHeight="13065" activeTab="1" xr2:uid="{00000000-000D-0000-FFFF-FFFF00000000}"/>
  </bookViews>
  <sheets>
    <sheet name="Notes on Calendar" sheetId="5" r:id="rId1"/>
    <sheet name="Combined Elections Calendar" sheetId="3" r:id="rId2"/>
    <sheet name="Key Dates" sheetId="1" r:id="rId3"/>
  </sheets>
  <definedNames>
    <definedName name="_xlnm._FilterDatabase" localSheetId="1" hidden="1">'Combined Elections Calendar'!$A$2:$F$1790</definedName>
    <definedName name="_xlnm.Print_Area" localSheetId="1">'Combined Elections Calendar'!$A$1:$F$1789</definedName>
    <definedName name="_xlnm.Print_Area" localSheetId="2">'Key Dates'!$A$1:$B$49</definedName>
    <definedName name="_xlnm.Print_Area" localSheetId="0">'Notes on Calendar'!$A$1:$A$8</definedName>
    <definedName name="TitleRegion1.A3.B49.3">'Key Dates'!$A$2:$B$2</definedName>
    <definedName name="TitleRegion1.A3.F1789.2">'Combined Elections Calendar'!$A$2:$F$2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00" i="3" l="1"/>
  <c r="A900" i="3"/>
  <c r="B899" i="3"/>
  <c r="A899" i="3"/>
  <c r="B901" i="3"/>
  <c r="A901" i="3"/>
  <c r="B898" i="3"/>
  <c r="A898" i="3"/>
  <c r="B897" i="3"/>
  <c r="A897" i="3"/>
  <c r="B896" i="3"/>
  <c r="A896" i="3"/>
  <c r="B895" i="3"/>
  <c r="A895" i="3"/>
  <c r="B252" i="3"/>
  <c r="A252" i="3"/>
  <c r="B251" i="3"/>
  <c r="A251" i="3"/>
  <c r="B250" i="3"/>
  <c r="A250" i="3"/>
  <c r="B249" i="3"/>
  <c r="A249" i="3"/>
  <c r="A115" i="3"/>
  <c r="B118" i="3"/>
  <c r="A118" i="3"/>
  <c r="B117" i="3"/>
  <c r="A117" i="3"/>
  <c r="B116" i="3"/>
  <c r="A116" i="3"/>
  <c r="B115" i="3"/>
  <c r="A1739" i="3"/>
  <c r="A1738" i="3"/>
  <c r="B1740" i="3"/>
  <c r="A1740" i="3"/>
  <c r="B1739" i="3"/>
  <c r="B1738" i="3"/>
  <c r="B1737" i="3"/>
  <c r="A1737" i="3"/>
  <c r="A975" i="3"/>
  <c r="B1619" i="3"/>
  <c r="A1619" i="3"/>
  <c r="B1618" i="3"/>
  <c r="A1618" i="3"/>
  <c r="B1617" i="3"/>
  <c r="A1617" i="3"/>
  <c r="B1616" i="3"/>
  <c r="A1616" i="3"/>
  <c r="A1358" i="3"/>
  <c r="B1361" i="3"/>
  <c r="A1361" i="3"/>
  <c r="B1360" i="3"/>
  <c r="A1360" i="3"/>
  <c r="B1359" i="3"/>
  <c r="A1359" i="3"/>
  <c r="B1358" i="3"/>
  <c r="B978" i="3"/>
  <c r="A978" i="3"/>
  <c r="B977" i="3"/>
  <c r="A977" i="3"/>
  <c r="B976" i="3"/>
  <c r="A976" i="3"/>
  <c r="B975" i="3"/>
  <c r="B906" i="3"/>
  <c r="A906" i="3"/>
  <c r="B905" i="3"/>
  <c r="A905" i="3"/>
  <c r="B904" i="3"/>
  <c r="A904" i="3"/>
  <c r="B903" i="3"/>
  <c r="A903" i="3"/>
  <c r="B902" i="3"/>
  <c r="A902" i="3"/>
  <c r="B1696" i="3"/>
  <c r="A1696" i="3"/>
  <c r="B1530" i="3"/>
  <c r="A1530" i="3"/>
  <c r="B1351" i="3"/>
  <c r="A1351" i="3"/>
  <c r="A1235" i="3"/>
  <c r="B1235" i="3"/>
  <c r="A1236" i="3"/>
  <c r="B1236" i="3"/>
  <c r="B1069" i="3"/>
  <c r="A1069" i="3"/>
  <c r="B1068" i="3"/>
  <c r="A1068" i="3"/>
  <c r="B984" i="3"/>
  <c r="A984" i="3"/>
  <c r="B983" i="3"/>
  <c r="A983" i="3"/>
  <c r="B982" i="3"/>
  <c r="A982" i="3"/>
  <c r="B981" i="3"/>
  <c r="A981" i="3"/>
  <c r="B954" i="3"/>
  <c r="A954" i="3"/>
  <c r="B953" i="3"/>
  <c r="A953" i="3"/>
  <c r="B952" i="3"/>
  <c r="A952" i="3"/>
  <c r="B951" i="3"/>
  <c r="A951" i="3"/>
  <c r="B950" i="3"/>
  <c r="A950" i="3"/>
  <c r="B949" i="3"/>
  <c r="A949" i="3"/>
  <c r="B948" i="3"/>
  <c r="A948" i="3"/>
  <c r="B947" i="3"/>
  <c r="A947" i="3"/>
  <c r="B946" i="3"/>
  <c r="A946" i="3"/>
  <c r="B945" i="3"/>
  <c r="A945" i="3"/>
  <c r="B944" i="3"/>
  <c r="A944" i="3"/>
  <c r="B943" i="3"/>
  <c r="A943" i="3"/>
  <c r="B942" i="3"/>
  <c r="A942" i="3"/>
  <c r="B941" i="3"/>
  <c r="A941" i="3"/>
  <c r="B940" i="3"/>
  <c r="A940" i="3"/>
  <c r="B939" i="3"/>
  <c r="A939" i="3"/>
  <c r="B938" i="3"/>
  <c r="A938" i="3"/>
  <c r="B937" i="3"/>
  <c r="A937" i="3"/>
  <c r="B877" i="3"/>
  <c r="A877" i="3"/>
  <c r="B852" i="3"/>
  <c r="A852" i="3"/>
  <c r="B846" i="3"/>
  <c r="A846" i="3"/>
  <c r="B845" i="3"/>
  <c r="A845" i="3"/>
  <c r="B844" i="3"/>
  <c r="A844" i="3"/>
  <c r="B840" i="3"/>
  <c r="A840" i="3"/>
  <c r="B834" i="3"/>
  <c r="A834" i="3"/>
  <c r="B825" i="3"/>
  <c r="A825" i="3"/>
  <c r="B824" i="3"/>
  <c r="A824" i="3"/>
  <c r="B819" i="3"/>
  <c r="A819" i="3"/>
  <c r="B813" i="3"/>
  <c r="A813" i="3"/>
  <c r="B803" i="3"/>
  <c r="A803" i="3"/>
  <c r="B795" i="3"/>
  <c r="A795" i="3"/>
  <c r="B794" i="3"/>
  <c r="A794" i="3"/>
  <c r="B768" i="3"/>
  <c r="A768" i="3"/>
  <c r="B767" i="3"/>
  <c r="A767" i="3"/>
  <c r="B766" i="3"/>
  <c r="A766" i="3"/>
  <c r="B718" i="3"/>
  <c r="A718" i="3"/>
  <c r="B717" i="3"/>
  <c r="A717" i="3"/>
  <c r="B712" i="3"/>
  <c r="A712" i="3"/>
  <c r="B711" i="3"/>
  <c r="A711" i="3"/>
  <c r="B784" i="3"/>
  <c r="A784" i="3"/>
  <c r="B783" i="3"/>
  <c r="A783" i="3"/>
  <c r="B775" i="3"/>
  <c r="A775" i="3"/>
  <c r="B706" i="3"/>
  <c r="A706" i="3"/>
  <c r="B700" i="3"/>
  <c r="A700" i="3"/>
  <c r="B699" i="3"/>
  <c r="A699" i="3"/>
  <c r="B694" i="3"/>
  <c r="A694" i="3"/>
  <c r="B688" i="3"/>
  <c r="A688" i="3"/>
  <c r="B676" i="3"/>
  <c r="A676" i="3"/>
  <c r="B675" i="3"/>
  <c r="A675" i="3"/>
  <c r="B674" i="3"/>
  <c r="A674" i="3"/>
  <c r="B673" i="3"/>
  <c r="A673" i="3"/>
  <c r="B660" i="3"/>
  <c r="A660" i="3"/>
  <c r="B659" i="3"/>
  <c r="A659" i="3"/>
  <c r="B658" i="3"/>
  <c r="A658" i="3"/>
  <c r="B657" i="3"/>
  <c r="A657" i="3"/>
  <c r="B614" i="3"/>
  <c r="A614" i="3"/>
  <c r="B613" i="3"/>
  <c r="A613" i="3"/>
  <c r="B608" i="3"/>
  <c r="A608" i="3"/>
  <c r="B607" i="3"/>
  <c r="A607" i="3"/>
  <c r="B602" i="3"/>
  <c r="A602" i="3"/>
  <c r="B601" i="3"/>
  <c r="A601" i="3"/>
  <c r="B596" i="3"/>
  <c r="A596" i="3"/>
  <c r="B590" i="3"/>
  <c r="A590" i="3"/>
  <c r="B584" i="3"/>
  <c r="A584" i="3"/>
  <c r="B582" i="3"/>
  <c r="A582" i="3"/>
  <c r="B578" i="3"/>
  <c r="A578" i="3"/>
  <c r="B565" i="3"/>
  <c r="A565" i="3"/>
  <c r="B564" i="3"/>
  <c r="A564" i="3"/>
  <c r="B559" i="3"/>
  <c r="A559" i="3"/>
  <c r="B539" i="3"/>
  <c r="A539" i="3"/>
  <c r="B449" i="3"/>
  <c r="A449" i="3"/>
  <c r="B525" i="3"/>
  <c r="A525" i="3"/>
  <c r="A524" i="3"/>
  <c r="A523" i="3"/>
  <c r="A522" i="3"/>
  <c r="A521" i="3"/>
  <c r="A520" i="3"/>
  <c r="B519" i="3"/>
  <c r="A519" i="3"/>
  <c r="B518" i="3"/>
  <c r="A518" i="3"/>
  <c r="B517" i="3"/>
  <c r="A517" i="3"/>
  <c r="B516" i="3"/>
  <c r="A516" i="3"/>
  <c r="B515" i="3"/>
  <c r="A515" i="3"/>
  <c r="B462" i="3"/>
  <c r="A462" i="3"/>
  <c r="B461" i="3"/>
  <c r="A461" i="3"/>
  <c r="B460" i="3"/>
  <c r="A460" i="3"/>
  <c r="B459" i="3"/>
  <c r="A459" i="3"/>
  <c r="B458" i="3"/>
  <c r="A458" i="3"/>
  <c r="B457" i="3"/>
  <c r="A457" i="3"/>
  <c r="B456" i="3"/>
  <c r="A456" i="3"/>
  <c r="B455" i="3"/>
  <c r="A455" i="3"/>
  <c r="B497" i="3"/>
  <c r="A497" i="3"/>
  <c r="B483" i="3"/>
  <c r="B482" i="3"/>
  <c r="B481" i="3"/>
  <c r="B480" i="3"/>
  <c r="B479" i="3"/>
  <c r="B439" i="3"/>
  <c r="A439" i="3"/>
  <c r="B438" i="3"/>
  <c r="A438" i="3"/>
  <c r="B437" i="3"/>
  <c r="A437" i="3"/>
  <c r="B436" i="3"/>
  <c r="A436" i="3"/>
  <c r="B435" i="3"/>
  <c r="A435" i="3"/>
  <c r="B434" i="3"/>
  <c r="A434" i="3"/>
  <c r="B433" i="3"/>
  <c r="A433" i="3"/>
  <c r="B432" i="3"/>
  <c r="A432" i="3"/>
  <c r="B217" i="3"/>
  <c r="A217" i="3"/>
  <c r="B234" i="3"/>
  <c r="A234" i="3"/>
  <c r="B1515" i="3"/>
  <c r="A1515" i="3"/>
  <c r="B1514" i="3"/>
  <c r="A1514" i="3"/>
  <c r="B1513" i="3"/>
  <c r="A1513" i="3"/>
  <c r="B1512" i="3"/>
  <c r="A1512" i="3"/>
  <c r="B97" i="3" l="1"/>
  <c r="A97" i="3"/>
  <c r="B174" i="3"/>
  <c r="A174" i="3"/>
  <c r="B173" i="3"/>
  <c r="A173" i="3"/>
  <c r="B175" i="3"/>
  <c r="A175" i="3"/>
  <c r="B1383" i="3" l="1"/>
  <c r="A1383" i="3"/>
  <c r="A84" i="3"/>
  <c r="B59" i="3"/>
  <c r="A59" i="3"/>
  <c r="B58" i="3"/>
  <c r="A58" i="3"/>
  <c r="B57" i="3"/>
  <c r="A57" i="3"/>
  <c r="B56" i="3"/>
  <c r="A56" i="3"/>
  <c r="B55" i="3"/>
  <c r="A55" i="3"/>
  <c r="B54" i="3"/>
  <c r="A54" i="3"/>
  <c r="B1496" i="3"/>
  <c r="A1496" i="3"/>
  <c r="B1495" i="3"/>
  <c r="A1495" i="3"/>
  <c r="B1494" i="3"/>
  <c r="A1494" i="3"/>
  <c r="B1493" i="3"/>
  <c r="A1493" i="3"/>
  <c r="B1492" i="3"/>
  <c r="A1492" i="3"/>
  <c r="B1491" i="3"/>
  <c r="A1491" i="3"/>
  <c r="B1490" i="3"/>
  <c r="A1490" i="3"/>
  <c r="B1489" i="3"/>
  <c r="A1489" i="3"/>
  <c r="B1488" i="3"/>
  <c r="A1488" i="3"/>
  <c r="B1487" i="3"/>
  <c r="A1487" i="3"/>
  <c r="B1486" i="3"/>
  <c r="A1486" i="3"/>
  <c r="B53" i="3"/>
  <c r="A53" i="3"/>
  <c r="B52" i="3"/>
  <c r="A52" i="3"/>
  <c r="B51" i="3"/>
  <c r="A51" i="3"/>
  <c r="B50" i="3"/>
  <c r="A50" i="3"/>
  <c r="B49" i="3"/>
  <c r="A49" i="3"/>
  <c r="B48" i="3"/>
  <c r="A48" i="3"/>
  <c r="B47" i="3"/>
  <c r="A47" i="3"/>
  <c r="B46" i="3"/>
  <c r="A46" i="3"/>
  <c r="B45" i="3"/>
  <c r="A45" i="3"/>
  <c r="B44" i="3"/>
  <c r="A44" i="3"/>
  <c r="B43" i="3"/>
  <c r="A43" i="3"/>
  <c r="B325" i="3" l="1"/>
  <c r="A325" i="3"/>
  <c r="B324" i="3"/>
  <c r="A324" i="3"/>
  <c r="B323" i="3"/>
  <c r="A323" i="3"/>
  <c r="B1312" i="3" l="1"/>
  <c r="B1311" i="3"/>
  <c r="B1669" i="3"/>
  <c r="B1668" i="3"/>
  <c r="B1667" i="3"/>
  <c r="B1057" i="3"/>
  <c r="B1056" i="3"/>
  <c r="B1055" i="3"/>
  <c r="B1054" i="3"/>
  <c r="B1053" i="3"/>
  <c r="B1052" i="3"/>
  <c r="B583" i="3"/>
  <c r="B581" i="3"/>
  <c r="B580" i="3"/>
  <c r="B579" i="3"/>
  <c r="B1773" i="3"/>
  <c r="A1773" i="3"/>
  <c r="B1772" i="3"/>
  <c r="A1772" i="3"/>
  <c r="B1771" i="3"/>
  <c r="A1771" i="3"/>
  <c r="B1770" i="3"/>
  <c r="A1770" i="3"/>
  <c r="B1769" i="3"/>
  <c r="A1769" i="3"/>
  <c r="B1768" i="3"/>
  <c r="A1768" i="3"/>
  <c r="B1761" i="3"/>
  <c r="A1761" i="3"/>
  <c r="B1760" i="3"/>
  <c r="A1760" i="3"/>
  <c r="B1759" i="3"/>
  <c r="A1759" i="3"/>
  <c r="B1754" i="3"/>
  <c r="A1754" i="3"/>
  <c r="B1746" i="3"/>
  <c r="A1746" i="3"/>
  <c r="B1745" i="3"/>
  <c r="A1745" i="3"/>
  <c r="B1744" i="3"/>
  <c r="A1744" i="3"/>
  <c r="B1743" i="3"/>
  <c r="A1743" i="3"/>
  <c r="B1742" i="3"/>
  <c r="A1742" i="3"/>
  <c r="B1741" i="3"/>
  <c r="A1741" i="3"/>
  <c r="B1711" i="3"/>
  <c r="A1711" i="3"/>
  <c r="B1710" i="3"/>
  <c r="A1710" i="3"/>
  <c r="B1709" i="3"/>
  <c r="A1709" i="3"/>
  <c r="B1708" i="3"/>
  <c r="A1708" i="3"/>
  <c r="B1707" i="3"/>
  <c r="A1707" i="3"/>
  <c r="B1706" i="3"/>
  <c r="A1706" i="3"/>
  <c r="B1705" i="3"/>
  <c r="A1705" i="3"/>
  <c r="B1704" i="3"/>
  <c r="A1704" i="3"/>
  <c r="B1703" i="3"/>
  <c r="A1703" i="3"/>
  <c r="B1702" i="3"/>
  <c r="A1702" i="3"/>
  <c r="B1701" i="3"/>
  <c r="A1701" i="3"/>
  <c r="B1700" i="3"/>
  <c r="A1700" i="3"/>
  <c r="B1691" i="3"/>
  <c r="A1691" i="3"/>
  <c r="B1672" i="3"/>
  <c r="A1672" i="3"/>
  <c r="B1671" i="3"/>
  <c r="A1671" i="3"/>
  <c r="B1670" i="3"/>
  <c r="A1670" i="3"/>
  <c r="B1677" i="3"/>
  <c r="A1677" i="3"/>
  <c r="B1676" i="3"/>
  <c r="A1676" i="3"/>
  <c r="B1675" i="3"/>
  <c r="A1675" i="3"/>
  <c r="B1674" i="3"/>
  <c r="A1674" i="3"/>
  <c r="B1673" i="3"/>
  <c r="A1673" i="3"/>
  <c r="A1669" i="3"/>
  <c r="A1668" i="3"/>
  <c r="A1667" i="3"/>
  <c r="B1660" i="3"/>
  <c r="A1660" i="3"/>
  <c r="B1659" i="3"/>
  <c r="A1659" i="3"/>
  <c r="B1658" i="3"/>
  <c r="A1658" i="3"/>
  <c r="B1620" i="3"/>
  <c r="A1620" i="3"/>
  <c r="B1574" i="3"/>
  <c r="A1574" i="3"/>
  <c r="B1573" i="3"/>
  <c r="A1573" i="3"/>
  <c r="B1572" i="3"/>
  <c r="A1572" i="3"/>
  <c r="B1568" i="3"/>
  <c r="A1568" i="3"/>
  <c r="B1567" i="3"/>
  <c r="A1567" i="3"/>
  <c r="B1566" i="3" l="1"/>
  <c r="A1566" i="3"/>
  <c r="B1562" i="3"/>
  <c r="A1562" i="3"/>
  <c r="B1561" i="3"/>
  <c r="A1561" i="3"/>
  <c r="B1560" i="3"/>
  <c r="A1560" i="3"/>
  <c r="B1559" i="3"/>
  <c r="A1559" i="3"/>
  <c r="B1558" i="3"/>
  <c r="A1558" i="3"/>
  <c r="B1557" i="3"/>
  <c r="A1557" i="3"/>
  <c r="B1556" i="3"/>
  <c r="A1556" i="3"/>
  <c r="B1555" i="3"/>
  <c r="A1555" i="3"/>
  <c r="B1554" i="3"/>
  <c r="A1554" i="3"/>
  <c r="B1534" i="3"/>
  <c r="A1534" i="3"/>
  <c r="B1533" i="3"/>
  <c r="A1533" i="3"/>
  <c r="B1532" i="3"/>
  <c r="A1532" i="3"/>
  <c r="B1482" i="3"/>
  <c r="A1482" i="3"/>
  <c r="B1481" i="3"/>
  <c r="A1481" i="3"/>
  <c r="B1380" i="3"/>
  <c r="A1380" i="3"/>
  <c r="B1379" i="3"/>
  <c r="A1379" i="3"/>
  <c r="B1378" i="3"/>
  <c r="A1378" i="3"/>
  <c r="B1377" i="3"/>
  <c r="A1377" i="3"/>
  <c r="B1376" i="3"/>
  <c r="A1376" i="3"/>
  <c r="B1375" i="3"/>
  <c r="A1375" i="3"/>
  <c r="B1365" i="3"/>
  <c r="A1365" i="3"/>
  <c r="A1311" i="3"/>
  <c r="B1306" i="3"/>
  <c r="B1305" i="3"/>
  <c r="B1304" i="3"/>
  <c r="B1303" i="3"/>
  <c r="B1302" i="3"/>
  <c r="B1301" i="3"/>
  <c r="B1300" i="3"/>
  <c r="B1299" i="3"/>
  <c r="B1298" i="3"/>
  <c r="B1297" i="3"/>
  <c r="B1296" i="3"/>
  <c r="B1256" i="3"/>
  <c r="A1256" i="3"/>
  <c r="B1255" i="3"/>
  <c r="A1255" i="3"/>
  <c r="B1254" i="3"/>
  <c r="A1254" i="3"/>
  <c r="B1253" i="3"/>
  <c r="A1253" i="3"/>
  <c r="B1252" i="3"/>
  <c r="A1252" i="3"/>
  <c r="B1251" i="3" l="1"/>
  <c r="A1251" i="3"/>
  <c r="A1247" i="3"/>
  <c r="B1152" i="3"/>
  <c r="A1152" i="3"/>
  <c r="B1151" i="3"/>
  <c r="A1151" i="3"/>
  <c r="B1150" i="3"/>
  <c r="A1150" i="3"/>
  <c r="B1149" i="3"/>
  <c r="A1149" i="3"/>
  <c r="B1148" i="3"/>
  <c r="A1148" i="3"/>
  <c r="B1147" i="3"/>
  <c r="A1147" i="3"/>
  <c r="B1127" i="3"/>
  <c r="A1127" i="3"/>
  <c r="B1126" i="3"/>
  <c r="A1126" i="3"/>
  <c r="B1125" i="3"/>
  <c r="A1125" i="3"/>
  <c r="B1124" i="3"/>
  <c r="A1124" i="3"/>
  <c r="B1123" i="3"/>
  <c r="A1123" i="3"/>
  <c r="B1122" i="3"/>
  <c r="A1122" i="3"/>
  <c r="A1057" i="3"/>
  <c r="A1056" i="3"/>
  <c r="A1055" i="3"/>
  <c r="A1054" i="3"/>
  <c r="A1053" i="3"/>
  <c r="A1052" i="3"/>
  <c r="B997" i="3"/>
  <c r="A997" i="3"/>
  <c r="B833" i="3"/>
  <c r="A833" i="3"/>
  <c r="B832" i="3"/>
  <c r="A832" i="3"/>
  <c r="B831" i="3"/>
  <c r="A831" i="3"/>
  <c r="B830" i="3"/>
  <c r="A830" i="3"/>
  <c r="B829" i="3"/>
  <c r="A829" i="3"/>
  <c r="B793" i="3"/>
  <c r="A793" i="3"/>
  <c r="B792" i="3"/>
  <c r="A792" i="3"/>
  <c r="B791" i="3"/>
  <c r="A791" i="3"/>
  <c r="B790" i="3"/>
  <c r="A790" i="3"/>
  <c r="B1156" i="3"/>
  <c r="A1156" i="3"/>
  <c r="B1155" i="3"/>
  <c r="A1155" i="3"/>
  <c r="B1154" i="3"/>
  <c r="A1154" i="3"/>
  <c r="B1153" i="3"/>
  <c r="A1153" i="3"/>
  <c r="B698" i="3" l="1"/>
  <c r="A698" i="3"/>
  <c r="B697" i="3"/>
  <c r="A697" i="3"/>
  <c r="B696" i="3"/>
  <c r="A696" i="3"/>
  <c r="B695" i="3"/>
  <c r="A695" i="3"/>
  <c r="B672" i="3"/>
  <c r="A672" i="3"/>
  <c r="B671" i="3"/>
  <c r="A671" i="3"/>
  <c r="B670" i="3"/>
  <c r="A670" i="3"/>
  <c r="B669" i="3"/>
  <c r="A669" i="3"/>
  <c r="B668" i="3"/>
  <c r="A668" i="3"/>
  <c r="B667" i="3"/>
  <c r="A667" i="3"/>
  <c r="A650" i="3"/>
  <c r="B650" i="3"/>
  <c r="B638" i="3"/>
  <c r="A638" i="3"/>
  <c r="B637" i="3"/>
  <c r="A637" i="3"/>
  <c r="B636" i="3"/>
  <c r="A636" i="3"/>
  <c r="B635" i="3"/>
  <c r="A635" i="3"/>
  <c r="B634" i="3"/>
  <c r="A634" i="3"/>
  <c r="B633" i="3"/>
  <c r="A633" i="3"/>
  <c r="A583" i="3"/>
  <c r="A581" i="3"/>
  <c r="A580" i="3"/>
  <c r="A579" i="3"/>
  <c r="B552" i="3"/>
  <c r="A552" i="3"/>
  <c r="A530" i="3"/>
  <c r="B530" i="3"/>
  <c r="B524" i="3"/>
  <c r="B523" i="3"/>
  <c r="B522" i="3"/>
  <c r="B521" i="3"/>
  <c r="B445" i="3"/>
  <c r="A445" i="3"/>
  <c r="B444" i="3"/>
  <c r="A444" i="3"/>
  <c r="B443" i="3"/>
  <c r="A443" i="3"/>
  <c r="B442" i="3"/>
  <c r="A442" i="3"/>
  <c r="B441" i="3"/>
  <c r="A441" i="3"/>
  <c r="B440" i="3"/>
  <c r="A440" i="3"/>
  <c r="A427" i="3"/>
  <c r="B392" i="3"/>
  <c r="A392" i="3"/>
  <c r="B391" i="3"/>
  <c r="A391" i="3"/>
  <c r="B390" i="3"/>
  <c r="A390" i="3"/>
  <c r="B380" i="3"/>
  <c r="A380" i="3"/>
  <c r="B376" i="3"/>
  <c r="A376" i="3"/>
  <c r="B375" i="3"/>
  <c r="A375" i="3"/>
  <c r="B374" i="3"/>
  <c r="A374" i="3"/>
  <c r="B373" i="3"/>
  <c r="A373" i="3"/>
  <c r="B372" i="3"/>
  <c r="A372" i="3"/>
  <c r="B1789" i="3"/>
  <c r="A1789" i="3"/>
  <c r="B1788" i="3"/>
  <c r="A1788" i="3"/>
  <c r="A365" i="3"/>
  <c r="B364" i="3"/>
  <c r="A364" i="3"/>
  <c r="B363" i="3"/>
  <c r="A363" i="3"/>
  <c r="B362" i="3"/>
  <c r="A362" i="3"/>
  <c r="A326" i="3"/>
  <c r="A315" i="3"/>
  <c r="B317" i="3"/>
  <c r="A317" i="3"/>
  <c r="B316" i="3"/>
  <c r="A316" i="3"/>
  <c r="B315" i="3"/>
  <c r="B305" i="3"/>
  <c r="A305" i="3"/>
  <c r="B304" i="3"/>
  <c r="A304" i="3"/>
  <c r="B302" i="3"/>
  <c r="A302" i="3"/>
  <c r="B301" i="3"/>
  <c r="A301" i="3"/>
  <c r="A293" i="3" l="1"/>
  <c r="A286" i="3"/>
  <c r="B286" i="3"/>
  <c r="A275" i="3" l="1"/>
  <c r="A272" i="3"/>
  <c r="A256" i="3" l="1"/>
  <c r="B1654" i="3" l="1"/>
  <c r="A1654" i="3"/>
  <c r="B1653" i="3"/>
  <c r="A1653" i="3"/>
  <c r="B1652" i="3"/>
  <c r="A1652" i="3"/>
  <c r="B1651" i="3"/>
  <c r="A1651" i="3"/>
  <c r="B1650" i="3"/>
  <c r="A1650" i="3"/>
  <c r="B1649" i="3"/>
  <c r="A1649" i="3"/>
  <c r="B1648" i="3"/>
  <c r="A1648" i="3"/>
  <c r="B1647" i="3"/>
  <c r="A1647" i="3"/>
  <c r="B1646" i="3"/>
  <c r="A1646" i="3"/>
  <c r="B1645" i="3"/>
  <c r="A1645" i="3"/>
  <c r="B1644" i="3"/>
  <c r="A1644" i="3"/>
  <c r="A248" i="3" l="1"/>
  <c r="B248" i="3"/>
  <c r="B245" i="3"/>
  <c r="A245" i="3"/>
  <c r="B244" i="3"/>
  <c r="A244" i="3"/>
  <c r="B243" i="3"/>
  <c r="A243" i="3"/>
  <c r="A235" i="3" l="1"/>
  <c r="B237" i="3"/>
  <c r="A237" i="3"/>
  <c r="B236" i="3"/>
  <c r="A236" i="3"/>
  <c r="B235" i="3"/>
  <c r="B233" i="3"/>
  <c r="A233" i="3"/>
  <c r="B232" i="3"/>
  <c r="A232" i="3"/>
  <c r="B231" i="3"/>
  <c r="A231" i="3"/>
  <c r="A224" i="3" l="1"/>
  <c r="B226" i="3"/>
  <c r="A226" i="3"/>
  <c r="B225" i="3"/>
  <c r="A225" i="3"/>
  <c r="B224" i="3"/>
  <c r="A218" i="3"/>
  <c r="B220" i="3"/>
  <c r="A220" i="3"/>
  <c r="B219" i="3"/>
  <c r="A219" i="3"/>
  <c r="B218" i="3"/>
  <c r="B1588" i="3"/>
  <c r="A1588" i="3"/>
  <c r="B1587" i="3"/>
  <c r="A1587" i="3"/>
  <c r="B1586" i="3"/>
  <c r="A1586" i="3"/>
  <c r="B1585" i="3"/>
  <c r="A1585" i="3"/>
  <c r="B1584" i="3"/>
  <c r="A1584" i="3"/>
  <c r="B1583" i="3"/>
  <c r="A1583" i="3"/>
  <c r="B1582" i="3"/>
  <c r="A1582" i="3"/>
  <c r="B208" i="3"/>
  <c r="A208" i="3"/>
  <c r="A1174" i="3"/>
  <c r="B1174" i="3"/>
  <c r="B1173" i="3"/>
  <c r="A1173" i="3"/>
  <c r="B1172" i="3"/>
  <c r="A1172" i="3"/>
  <c r="B1171" i="3"/>
  <c r="A1171" i="3"/>
  <c r="B1170" i="3"/>
  <c r="A1170" i="3"/>
  <c r="B1169" i="3"/>
  <c r="A1169" i="3"/>
  <c r="B1113" i="3"/>
  <c r="A1113" i="3"/>
  <c r="B1112" i="3"/>
  <c r="A1112" i="3"/>
  <c r="B1111" i="3"/>
  <c r="A1111" i="3"/>
  <c r="B1110" i="3"/>
  <c r="A1110" i="3"/>
  <c r="B1109" i="3"/>
  <c r="A1109" i="3"/>
  <c r="B1108" i="3"/>
  <c r="A1108" i="3"/>
  <c r="B656" i="3"/>
  <c r="A656" i="3"/>
  <c r="B655" i="3"/>
  <c r="A655" i="3"/>
  <c r="B654" i="3"/>
  <c r="A654" i="3"/>
  <c r="B653" i="3"/>
  <c r="A653" i="3"/>
  <c r="B652" i="3"/>
  <c r="A652" i="3"/>
  <c r="B651" i="3"/>
  <c r="A651" i="3"/>
  <c r="B1666" i="3"/>
  <c r="A1666" i="3"/>
  <c r="B1665" i="3"/>
  <c r="A1665" i="3"/>
  <c r="B1664" i="3"/>
  <c r="A1664" i="3"/>
  <c r="A170" i="3"/>
  <c r="B171" i="3"/>
  <c r="A171" i="3"/>
  <c r="B170" i="3"/>
  <c r="B172" i="3"/>
  <c r="A172" i="3"/>
  <c r="B1565" i="3"/>
  <c r="A1565" i="3"/>
  <c r="B1564" i="3"/>
  <c r="A1564" i="3"/>
  <c r="B1563" i="3"/>
  <c r="A1563" i="3"/>
  <c r="A137" i="3"/>
  <c r="B138" i="3"/>
  <c r="A138" i="3"/>
  <c r="B137" i="3"/>
  <c r="B139" i="3"/>
  <c r="A139" i="3"/>
  <c r="A566" i="3"/>
  <c r="A131" i="3"/>
  <c r="B716" i="3"/>
  <c r="A716" i="3"/>
  <c r="B715" i="3"/>
  <c r="A715" i="3"/>
  <c r="B714" i="3"/>
  <c r="A714" i="3"/>
  <c r="B713" i="3"/>
  <c r="A713" i="3"/>
  <c r="B128" i="3"/>
  <c r="A128" i="3"/>
  <c r="B129" i="3"/>
  <c r="A129" i="3"/>
  <c r="B130" i="3"/>
  <c r="A130" i="3"/>
  <c r="A1679" i="3"/>
  <c r="B1679" i="3"/>
  <c r="A168" i="3"/>
  <c r="A1539" i="3"/>
  <c r="B1541" i="3"/>
  <c r="A1541" i="3"/>
  <c r="B1540" i="3"/>
  <c r="A1540" i="3"/>
  <c r="B1539" i="3"/>
  <c r="A1381" i="3"/>
  <c r="B1381" i="3"/>
  <c r="A1008" i="3"/>
  <c r="B1013" i="3"/>
  <c r="A1013" i="3"/>
  <c r="B1012" i="3"/>
  <c r="A1012" i="3"/>
  <c r="B1011" i="3"/>
  <c r="A1011" i="3"/>
  <c r="B1010" i="3"/>
  <c r="A1010" i="3"/>
  <c r="B1009" i="3"/>
  <c r="A1009" i="3"/>
  <c r="B1008" i="3"/>
  <c r="B538" i="3"/>
  <c r="A538" i="3"/>
  <c r="B537" i="3"/>
  <c r="A537" i="3"/>
  <c r="B536" i="3"/>
  <c r="A536" i="3"/>
  <c r="B535" i="3"/>
  <c r="A535" i="3"/>
  <c r="B534" i="3"/>
  <c r="A534" i="3"/>
  <c r="A340" i="3"/>
  <c r="B340" i="3"/>
  <c r="B168" i="3"/>
  <c r="A119" i="3"/>
  <c r="B120" i="3"/>
  <c r="A120" i="3"/>
  <c r="B119" i="3"/>
  <c r="B121" i="3"/>
  <c r="A121" i="3"/>
  <c r="A122" i="3"/>
  <c r="B122" i="3"/>
  <c r="A1725" i="3"/>
  <c r="B1725" i="3"/>
  <c r="A1536" i="3"/>
  <c r="B1538" i="3"/>
  <c r="A1538" i="3"/>
  <c r="B1537" i="3"/>
  <c r="A1537" i="3"/>
  <c r="B1536" i="3"/>
  <c r="A1409" i="3"/>
  <c r="B1409" i="3"/>
  <c r="A1032" i="3"/>
  <c r="B1037" i="3"/>
  <c r="A1037" i="3"/>
  <c r="B1036" i="3"/>
  <c r="A1036" i="3"/>
  <c r="B1035" i="3"/>
  <c r="A1035" i="3"/>
  <c r="B1034" i="3"/>
  <c r="A1034" i="3"/>
  <c r="B1033" i="3"/>
  <c r="A1033" i="3"/>
  <c r="B1032" i="3"/>
  <c r="A560" i="3"/>
  <c r="B563" i="3"/>
  <c r="A563" i="3"/>
  <c r="B562" i="3"/>
  <c r="A562" i="3"/>
  <c r="B561" i="3"/>
  <c r="A561" i="3"/>
  <c r="B560" i="3"/>
  <c r="A368" i="3"/>
  <c r="B368" i="3"/>
  <c r="A230" i="3"/>
  <c r="B230" i="3"/>
  <c r="A112" i="3"/>
  <c r="B113" i="3"/>
  <c r="A113" i="3"/>
  <c r="B112" i="3"/>
  <c r="B114" i="3"/>
  <c r="A114" i="3"/>
  <c r="A1724" i="3"/>
  <c r="B1724" i="3"/>
  <c r="A1407" i="3"/>
  <c r="B1407" i="3"/>
  <c r="B1029" i="3"/>
  <c r="A1029" i="3"/>
  <c r="B1028" i="3"/>
  <c r="A1028" i="3"/>
  <c r="B1027" i="3"/>
  <c r="A1027" i="3"/>
  <c r="B1026" i="3"/>
  <c r="A1026" i="3"/>
  <c r="B1025" i="3"/>
  <c r="A1025" i="3"/>
  <c r="B1024" i="3"/>
  <c r="A1024" i="3"/>
  <c r="B558" i="3"/>
  <c r="A558" i="3"/>
  <c r="B557" i="3"/>
  <c r="A557" i="3"/>
  <c r="B556" i="3"/>
  <c r="A556" i="3"/>
  <c r="B555" i="3"/>
  <c r="A555" i="3"/>
  <c r="B554" i="3"/>
  <c r="A554" i="3"/>
  <c r="B553" i="3"/>
  <c r="A553" i="3"/>
  <c r="B367" i="3"/>
  <c r="A367" i="3"/>
  <c r="B354" i="3"/>
  <c r="A213" i="3"/>
  <c r="B213" i="3"/>
  <c r="A108" i="3"/>
  <c r="B110" i="3"/>
  <c r="A110" i="3"/>
  <c r="B109" i="3"/>
  <c r="A109" i="3"/>
  <c r="B108" i="3"/>
  <c r="B1591" i="3"/>
  <c r="A1591" i="3"/>
  <c r="B1590" i="3"/>
  <c r="A1590" i="3"/>
  <c r="B1589" i="3"/>
  <c r="A1589" i="3"/>
  <c r="A140" i="3"/>
  <c r="B1003" i="3"/>
  <c r="A1003" i="3"/>
  <c r="B1002" i="3"/>
  <c r="A1002" i="3"/>
  <c r="B1001" i="3"/>
  <c r="A1001" i="3"/>
  <c r="B1000" i="3"/>
  <c r="A1000" i="3"/>
  <c r="B999" i="3"/>
  <c r="A999" i="3"/>
  <c r="B998" i="3"/>
  <c r="A998" i="3"/>
  <c r="B533" i="3"/>
  <c r="A533" i="3"/>
  <c r="B532" i="3"/>
  <c r="A532" i="3"/>
  <c r="B531" i="3"/>
  <c r="A531" i="3"/>
  <c r="B142" i="3"/>
  <c r="A142" i="3"/>
  <c r="B141" i="3"/>
  <c r="A141" i="3"/>
  <c r="B140" i="3"/>
  <c r="A104" i="3"/>
  <c r="B1529" i="3"/>
  <c r="A1529" i="3"/>
  <c r="B1528" i="3"/>
  <c r="A1528" i="3"/>
  <c r="B1527" i="3"/>
  <c r="A1527" i="3"/>
  <c r="B996" i="3"/>
  <c r="A996" i="3"/>
  <c r="B995" i="3"/>
  <c r="A995" i="3"/>
  <c r="B994" i="3"/>
  <c r="A994" i="3"/>
  <c r="B993" i="3"/>
  <c r="A993" i="3"/>
  <c r="B992" i="3"/>
  <c r="A992" i="3"/>
  <c r="B991" i="3"/>
  <c r="A991" i="3"/>
  <c r="A528" i="3"/>
  <c r="B529" i="3"/>
  <c r="A529" i="3"/>
  <c r="B528" i="3"/>
  <c r="B527" i="3"/>
  <c r="A527" i="3"/>
  <c r="B526" i="3"/>
  <c r="A526" i="3"/>
  <c r="B104" i="3"/>
  <c r="B105" i="3"/>
  <c r="A105" i="3"/>
  <c r="B106" i="3"/>
  <c r="A106" i="3"/>
  <c r="B1717" i="3"/>
  <c r="A1717" i="3"/>
  <c r="B1716" i="3"/>
  <c r="A1716" i="3"/>
  <c r="B1715" i="3"/>
  <c r="A1715" i="3"/>
  <c r="B240" i="3"/>
  <c r="A240" i="3"/>
  <c r="A227" i="3"/>
  <c r="B1787" i="3"/>
  <c r="A1787" i="3"/>
  <c r="A1497" i="3"/>
  <c r="B1497" i="3"/>
  <c r="A371" i="3"/>
  <c r="B371" i="3"/>
  <c r="A271" i="3"/>
  <c r="B271" i="3"/>
  <c r="A60" i="3"/>
  <c r="B1657" i="3"/>
  <c r="A1657" i="3"/>
  <c r="B1656" i="3"/>
  <c r="A1656" i="3"/>
  <c r="B1655" i="3"/>
  <c r="A1655" i="3"/>
  <c r="B1107" i="3"/>
  <c r="A1107" i="3"/>
  <c r="B1106" i="3"/>
  <c r="A1106" i="3"/>
  <c r="B1105" i="3"/>
  <c r="A1105" i="3"/>
  <c r="B1104" i="3"/>
  <c r="A1104" i="3"/>
  <c r="B1103" i="3"/>
  <c r="A1103" i="3"/>
  <c r="B1102" i="3"/>
  <c r="A1102" i="3"/>
  <c r="B649" i="3"/>
  <c r="A649" i="3"/>
  <c r="B648" i="3"/>
  <c r="A648" i="3"/>
  <c r="B647" i="3"/>
  <c r="A647" i="3"/>
  <c r="B646" i="3"/>
  <c r="A646" i="3"/>
  <c r="B645" i="3"/>
  <c r="A645" i="3"/>
  <c r="B60" i="3"/>
  <c r="A165" i="3"/>
  <c r="B11" i="3"/>
  <c r="A11" i="3"/>
  <c r="B10" i="3"/>
  <c r="A10" i="3"/>
  <c r="B9" i="3"/>
  <c r="A9" i="3"/>
  <c r="B8" i="3"/>
  <c r="A8" i="3"/>
  <c r="B7" i="3"/>
  <c r="A7" i="3"/>
  <c r="B6" i="3"/>
  <c r="A6" i="3"/>
  <c r="B167" i="3"/>
  <c r="A167" i="3"/>
  <c r="B166" i="3"/>
  <c r="A166" i="3"/>
  <c r="B165" i="3"/>
  <c r="B1581" i="3"/>
  <c r="A1581" i="3"/>
  <c r="B1580" i="3"/>
  <c r="A1580" i="3"/>
  <c r="B1579" i="3"/>
  <c r="A1579" i="3"/>
  <c r="B1578" i="3"/>
  <c r="A1578" i="3"/>
  <c r="B1577" i="3"/>
  <c r="A1577" i="3"/>
  <c r="B1576" i="3"/>
  <c r="A1576" i="3"/>
  <c r="B1575" i="3"/>
  <c r="A1575" i="3"/>
  <c r="A1595" i="3"/>
  <c r="A221" i="3"/>
  <c r="B1535" i="3"/>
  <c r="A1535" i="3"/>
  <c r="A396" i="3"/>
  <c r="B396" i="3"/>
  <c r="A355" i="3"/>
  <c r="B355" i="3"/>
  <c r="A111" i="3"/>
  <c r="B111" i="3"/>
  <c r="B389" i="3"/>
  <c r="A389" i="3"/>
  <c r="A345" i="3"/>
  <c r="B345" i="3"/>
  <c r="A683" i="3"/>
  <c r="A1531" i="3"/>
  <c r="B1531" i="3"/>
  <c r="A107" i="3"/>
  <c r="B107" i="3"/>
  <c r="A1693" i="3"/>
  <c r="A687" i="3"/>
  <c r="A214" i="3"/>
  <c r="A209" i="3"/>
  <c r="B1525" i="3"/>
  <c r="A1525" i="3"/>
  <c r="B1524" i="3"/>
  <c r="A1524" i="3"/>
  <c r="A341" i="3"/>
  <c r="B388" i="3"/>
  <c r="A388" i="3"/>
  <c r="B387" i="3"/>
  <c r="A387" i="3"/>
  <c r="B342" i="3"/>
  <c r="A342" i="3"/>
  <c r="B341" i="3"/>
  <c r="A101" i="3"/>
  <c r="B102" i="3"/>
  <c r="A102" i="3"/>
  <c r="B101" i="3"/>
  <c r="A203" i="3"/>
  <c r="A186" i="3"/>
  <c r="B186" i="3"/>
  <c r="B1414" i="3"/>
  <c r="A1414" i="3"/>
  <c r="A1592" i="3"/>
  <c r="B370" i="3" l="1"/>
  <c r="A370" i="3"/>
  <c r="A239" i="3"/>
  <c r="B239" i="3"/>
  <c r="A1758" i="3"/>
  <c r="B1758" i="3"/>
  <c r="B343" i="3"/>
  <c r="A343" i="3"/>
  <c r="A169" i="3"/>
  <c r="B169" i="3"/>
  <c r="A87" i="3"/>
  <c r="A1747" i="3"/>
  <c r="A1678" i="3"/>
  <c r="B1678" i="3"/>
  <c r="A1382" i="3"/>
  <c r="B1382" i="3"/>
  <c r="A1506" i="3"/>
  <c r="B1747" i="3"/>
  <c r="A1413" i="3"/>
  <c r="B1413" i="3"/>
  <c r="A369" i="3"/>
  <c r="B369" i="3" l="1"/>
  <c r="A238" i="3"/>
  <c r="B238" i="3"/>
  <c r="A145" i="3"/>
  <c r="B344" i="3"/>
  <c r="A344" i="3"/>
  <c r="A143" i="3" l="1"/>
  <c r="B510" i="3" l="1"/>
  <c r="A510" i="3"/>
  <c r="B509" i="3"/>
  <c r="A509" i="3"/>
  <c r="B508" i="3"/>
  <c r="A508" i="3"/>
  <c r="B507" i="3"/>
  <c r="A507" i="3"/>
  <c r="B506" i="3"/>
  <c r="A506" i="3"/>
  <c r="A100" i="3" l="1"/>
  <c r="A81" i="3"/>
  <c r="B1505" i="3"/>
  <c r="A1505" i="3"/>
  <c r="B1504" i="3"/>
  <c r="A1504" i="3"/>
  <c r="B1503" i="3"/>
  <c r="A1503" i="3"/>
  <c r="B1019" i="3"/>
  <c r="A1019" i="3"/>
  <c r="B1018" i="3"/>
  <c r="A1018" i="3"/>
  <c r="B1017" i="3"/>
  <c r="A1017" i="3"/>
  <c r="B1016" i="3"/>
  <c r="A1016" i="3"/>
  <c r="B1015" i="3"/>
  <c r="A1015" i="3"/>
  <c r="B1014" i="3"/>
  <c r="A1014" i="3"/>
  <c r="A540" i="3"/>
  <c r="B543" i="3"/>
  <c r="A543" i="3"/>
  <c r="B542" i="3"/>
  <c r="A542" i="3"/>
  <c r="B541" i="3"/>
  <c r="A541" i="3"/>
  <c r="B540" i="3"/>
  <c r="B83" i="3"/>
  <c r="A83" i="3"/>
  <c r="B82" i="3"/>
  <c r="A82" i="3"/>
  <c r="B81" i="3"/>
  <c r="B1594" i="3"/>
  <c r="A1594" i="3"/>
  <c r="B1593" i="3"/>
  <c r="A1593" i="3"/>
  <c r="B1592" i="3"/>
  <c r="A150" i="3"/>
  <c r="A89" i="3"/>
  <c r="B972" i="3"/>
  <c r="A972" i="3"/>
  <c r="B971" i="3"/>
  <c r="A971" i="3"/>
  <c r="B970" i="3"/>
  <c r="A970" i="3"/>
  <c r="B969" i="3"/>
  <c r="A969" i="3"/>
  <c r="B968" i="3"/>
  <c r="A968" i="3"/>
  <c r="B967" i="3" l="1"/>
  <c r="A967" i="3"/>
  <c r="A494" i="3"/>
  <c r="B496" i="3"/>
  <c r="A496" i="3"/>
  <c r="B495" i="3"/>
  <c r="A495" i="3"/>
  <c r="B494" i="3"/>
  <c r="A1483" i="3"/>
  <c r="B1485" i="3"/>
  <c r="A1485" i="3"/>
  <c r="B1484" i="3"/>
  <c r="A1484" i="3"/>
  <c r="B1483" i="3"/>
  <c r="A41" i="3"/>
  <c r="B42" i="3"/>
  <c r="A42" i="3"/>
  <c r="B41" i="3"/>
  <c r="B40" i="3"/>
  <c r="A40" i="3"/>
  <c r="B1417" i="3"/>
  <c r="A1417" i="3"/>
  <c r="B1416" i="3"/>
  <c r="A1416" i="3"/>
  <c r="B1415" i="3"/>
  <c r="A1415" i="3"/>
  <c r="B843" i="3"/>
  <c r="A843" i="3"/>
  <c r="B842" i="3"/>
  <c r="A842" i="3"/>
  <c r="B841" i="3"/>
  <c r="A841" i="3"/>
  <c r="B448" i="3"/>
  <c r="A448" i="3"/>
  <c r="B447" i="3"/>
  <c r="A447" i="3"/>
  <c r="B446" i="3"/>
  <c r="A446" i="3"/>
  <c r="A3" i="3"/>
  <c r="A4" i="3"/>
  <c r="B189" i="3"/>
  <c r="A189" i="3"/>
  <c r="B188" i="3"/>
  <c r="A188" i="3"/>
  <c r="B187" i="3"/>
  <c r="A187" i="3"/>
  <c r="B185" i="3"/>
  <c r="A185" i="3"/>
  <c r="A5" i="3"/>
  <c r="B4" i="3" l="1"/>
  <c r="B3" i="3"/>
  <c r="B5" i="3"/>
  <c r="B1786" i="3" l="1"/>
  <c r="A1786" i="3"/>
  <c r="B1785" i="3"/>
  <c r="A1785" i="3"/>
  <c r="B1784" i="3"/>
  <c r="A1784" i="3"/>
  <c r="B1783" i="3"/>
  <c r="A1783" i="3"/>
  <c r="B1782" i="3"/>
  <c r="A1782" i="3"/>
  <c r="B1781" i="3"/>
  <c r="A1781" i="3"/>
  <c r="B1780" i="3"/>
  <c r="A1780" i="3"/>
  <c r="B1779" i="3"/>
  <c r="A1779" i="3"/>
  <c r="B1778" i="3"/>
  <c r="A1778" i="3"/>
  <c r="B1777" i="3"/>
  <c r="A1777" i="3"/>
  <c r="B1776" i="3"/>
  <c r="A1776" i="3"/>
  <c r="B1775" i="3"/>
  <c r="A1775" i="3"/>
  <c r="B1774" i="3"/>
  <c r="A1774" i="3"/>
  <c r="B1767" i="3"/>
  <c r="A1767" i="3"/>
  <c r="B1766" i="3"/>
  <c r="A1766" i="3"/>
  <c r="B1765" i="3"/>
  <c r="A1765" i="3"/>
  <c r="B1764" i="3"/>
  <c r="A1764" i="3"/>
  <c r="B1763" i="3"/>
  <c r="A1763" i="3"/>
  <c r="B1762" i="3"/>
  <c r="A1762" i="3"/>
  <c r="B1757" i="3"/>
  <c r="A1757" i="3"/>
  <c r="B1756" i="3"/>
  <c r="A1756" i="3"/>
  <c r="B1755" i="3"/>
  <c r="A1755" i="3"/>
  <c r="B1753" i="3"/>
  <c r="A1753" i="3"/>
  <c r="B1752" i="3"/>
  <c r="A1752" i="3"/>
  <c r="B1751" i="3"/>
  <c r="A1751" i="3"/>
  <c r="B1750" i="3"/>
  <c r="A1750" i="3"/>
  <c r="B1749" i="3"/>
  <c r="A1749" i="3"/>
  <c r="B1748" i="3"/>
  <c r="A1748" i="3"/>
  <c r="B1734" i="3"/>
  <c r="A1734" i="3"/>
  <c r="B1733" i="3"/>
  <c r="A1733" i="3"/>
  <c r="B1732" i="3"/>
  <c r="A1732" i="3"/>
  <c r="B1731" i="3"/>
  <c r="A1731" i="3"/>
  <c r="B1730" i="3"/>
  <c r="A1730" i="3"/>
  <c r="B1729" i="3"/>
  <c r="A1729" i="3"/>
  <c r="B1728" i="3"/>
  <c r="A1728" i="3"/>
  <c r="B1727" i="3"/>
  <c r="A1727" i="3"/>
  <c r="B1726" i="3"/>
  <c r="A1726" i="3"/>
  <c r="B1723" i="3"/>
  <c r="A1723" i="3"/>
  <c r="B1722" i="3"/>
  <c r="A1722" i="3"/>
  <c r="B1721" i="3"/>
  <c r="A1721" i="3"/>
  <c r="B1720" i="3"/>
  <c r="A1720" i="3"/>
  <c r="B1719" i="3"/>
  <c r="A1719" i="3"/>
  <c r="B1718" i="3"/>
  <c r="A1718" i="3"/>
  <c r="B1714" i="3"/>
  <c r="A1714" i="3"/>
  <c r="B1713" i="3"/>
  <c r="A1713" i="3"/>
  <c r="B1712" i="3"/>
  <c r="A1712" i="3"/>
  <c r="B1699" i="3"/>
  <c r="A1699" i="3"/>
  <c r="B1698" i="3"/>
  <c r="A1698" i="3"/>
  <c r="B1697" i="3"/>
  <c r="A1697" i="3"/>
  <c r="B1695" i="3"/>
  <c r="A1695" i="3"/>
  <c r="B1694" i="3"/>
  <c r="A1694" i="3"/>
  <c r="B1693" i="3"/>
  <c r="B1692" i="3"/>
  <c r="A1692" i="3"/>
  <c r="B1688" i="3"/>
  <c r="A1688" i="3"/>
  <c r="B1687" i="3"/>
  <c r="A1687" i="3"/>
  <c r="B1686" i="3"/>
  <c r="A1686" i="3"/>
  <c r="B1685" i="3"/>
  <c r="A1685" i="3"/>
  <c r="B1684" i="3"/>
  <c r="A1684" i="3"/>
  <c r="B1683" i="3"/>
  <c r="A1683" i="3"/>
  <c r="B1682" i="3"/>
  <c r="A1682" i="3"/>
  <c r="B1681" i="3"/>
  <c r="A1681" i="3"/>
  <c r="B1680" i="3"/>
  <c r="A1680" i="3"/>
  <c r="B1663" i="3"/>
  <c r="A1663" i="3"/>
  <c r="B1662" i="3"/>
  <c r="A1662" i="3"/>
  <c r="B1661" i="3"/>
  <c r="A1661" i="3"/>
  <c r="B1571" i="3"/>
  <c r="A1571" i="3"/>
  <c r="B1570" i="3"/>
  <c r="A1570" i="3"/>
  <c r="B1569" i="3"/>
  <c r="A1569" i="3"/>
  <c r="B1553" i="3"/>
  <c r="A1553" i="3"/>
  <c r="B1547" i="3"/>
  <c r="A1547" i="3"/>
  <c r="B1552" i="3"/>
  <c r="A1552" i="3"/>
  <c r="B1551" i="3"/>
  <c r="A1551" i="3"/>
  <c r="B1550" i="3"/>
  <c r="A1550" i="3"/>
  <c r="B1549" i="3"/>
  <c r="A1549" i="3"/>
  <c r="B1548" i="3"/>
  <c r="A1548" i="3"/>
  <c r="B1546" i="3"/>
  <c r="A1546" i="3"/>
  <c r="B1545" i="3"/>
  <c r="A1545" i="3"/>
  <c r="B1544" i="3"/>
  <c r="A1544" i="3"/>
  <c r="B1543" i="3"/>
  <c r="A1543" i="3"/>
  <c r="B1542" i="3"/>
  <c r="A1542" i="3"/>
  <c r="B1523" i="3"/>
  <c r="A1523" i="3"/>
  <c r="B1522" i="3"/>
  <c r="A1522" i="3"/>
  <c r="B1521" i="3"/>
  <c r="A1521" i="3"/>
  <c r="B1511" i="3"/>
  <c r="A1511" i="3"/>
  <c r="B1510" i="3"/>
  <c r="A1510" i="3"/>
  <c r="B1509" i="3"/>
  <c r="A1509" i="3"/>
  <c r="B1526" i="3"/>
  <c r="A1526" i="3"/>
  <c r="B1508" i="3"/>
  <c r="A1508" i="3"/>
  <c r="B1507" i="3"/>
  <c r="A1507" i="3"/>
  <c r="B1506" i="3"/>
  <c r="B1502" i="3"/>
  <c r="A1502" i="3"/>
  <c r="B1501" i="3"/>
  <c r="A1501" i="3"/>
  <c r="B1500" i="3"/>
  <c r="A1500" i="3"/>
  <c r="B1429" i="3" l="1"/>
  <c r="A1429" i="3"/>
  <c r="B1428" i="3"/>
  <c r="A1428" i="3"/>
  <c r="B1427" i="3"/>
  <c r="A1427" i="3"/>
  <c r="B1426" i="3"/>
  <c r="A1426" i="3"/>
  <c r="B1425" i="3"/>
  <c r="A1425" i="3"/>
  <c r="B1424" i="3"/>
  <c r="A1424" i="3"/>
  <c r="B1423" i="3"/>
  <c r="A1423" i="3"/>
  <c r="B1422" i="3"/>
  <c r="A1422" i="3"/>
  <c r="B1421" i="3"/>
  <c r="A1421" i="3"/>
  <c r="B1420" i="3"/>
  <c r="A1420" i="3"/>
  <c r="B1419" i="3"/>
  <c r="A1419" i="3"/>
  <c r="B1418" i="3"/>
  <c r="A1418" i="3"/>
  <c r="B1456" i="3"/>
  <c r="A1456" i="3"/>
  <c r="B1412" i="3"/>
  <c r="A1412" i="3"/>
  <c r="B1411" i="3"/>
  <c r="A1411" i="3"/>
  <c r="B1410" i="3"/>
  <c r="A1410" i="3"/>
  <c r="B1408" i="3"/>
  <c r="A1408" i="3"/>
  <c r="B1406" i="3"/>
  <c r="A1406" i="3"/>
  <c r="B1405" i="3"/>
  <c r="A1405" i="3"/>
  <c r="B1404" i="3"/>
  <c r="A1404" i="3"/>
  <c r="B1403" i="3"/>
  <c r="A1403" i="3"/>
  <c r="B1402" i="3"/>
  <c r="A1402" i="3"/>
  <c r="B1401" i="3"/>
  <c r="A1401" i="3"/>
  <c r="B1400" i="3"/>
  <c r="A1400" i="3"/>
  <c r="B1399" i="3"/>
  <c r="A1399" i="3"/>
  <c r="B1398" i="3"/>
  <c r="A1398" i="3"/>
  <c r="B1397" i="3"/>
  <c r="A1397" i="3"/>
  <c r="B1396" i="3"/>
  <c r="A1396" i="3"/>
  <c r="B1395" i="3"/>
  <c r="A1395" i="3"/>
  <c r="B1394" i="3"/>
  <c r="A1394" i="3"/>
  <c r="B1393" i="3"/>
  <c r="A1393" i="3"/>
  <c r="B1392" i="3"/>
  <c r="A1392" i="3"/>
  <c r="B1391" i="3"/>
  <c r="A1391" i="3"/>
  <c r="B1390" i="3"/>
  <c r="A1390" i="3"/>
  <c r="B1374" i="3"/>
  <c r="A1374" i="3"/>
  <c r="B1373" i="3"/>
  <c r="A1373" i="3"/>
  <c r="B1372" i="3"/>
  <c r="A1372" i="3"/>
  <c r="B1371" i="3"/>
  <c r="A1371" i="3"/>
  <c r="B1370" i="3"/>
  <c r="A1370" i="3"/>
  <c r="B1369" i="3"/>
  <c r="A1369" i="3"/>
  <c r="B1368" i="3"/>
  <c r="A1368" i="3"/>
  <c r="B1367" i="3"/>
  <c r="A1367" i="3"/>
  <c r="B1366" i="3"/>
  <c r="A1366" i="3"/>
  <c r="B1364" i="3"/>
  <c r="A1364" i="3"/>
  <c r="B1363" i="3"/>
  <c r="A1363" i="3"/>
  <c r="B1362" i="3"/>
  <c r="A1362" i="3"/>
  <c r="B1355" i="3"/>
  <c r="A1355" i="3"/>
  <c r="B1354" i="3"/>
  <c r="A1354" i="3"/>
  <c r="B1353" i="3"/>
  <c r="A1353" i="3"/>
  <c r="B1352" i="3"/>
  <c r="A1352" i="3"/>
  <c r="B1357" i="3"/>
  <c r="A1357" i="3"/>
  <c r="B1356" i="3"/>
  <c r="A1356" i="3"/>
  <c r="B1350" i="3"/>
  <c r="B1349" i="3"/>
  <c r="B1348" i="3"/>
  <c r="B1347" i="3"/>
  <c r="B1346" i="3"/>
  <c r="A1350" i="3"/>
  <c r="A1349" i="3"/>
  <c r="A1348" i="3"/>
  <c r="A1347" i="3"/>
  <c r="A1346" i="3"/>
  <c r="B1345" i="3"/>
  <c r="B1344" i="3"/>
  <c r="B1343" i="3"/>
  <c r="B1342" i="3"/>
  <c r="B1341" i="3"/>
  <c r="B1340" i="3"/>
  <c r="A1345" i="3"/>
  <c r="A1344" i="3"/>
  <c r="A1343" i="3"/>
  <c r="A1342" i="3"/>
  <c r="A1341" i="3"/>
  <c r="A1340" i="3"/>
  <c r="B1339" i="3"/>
  <c r="A1339" i="3"/>
  <c r="B1338" i="3"/>
  <c r="A1338" i="3"/>
  <c r="B1337" i="3"/>
  <c r="A1337" i="3"/>
  <c r="B1336" i="3"/>
  <c r="A1336" i="3"/>
  <c r="B1335" i="3"/>
  <c r="A1335" i="3"/>
  <c r="B1334" i="3"/>
  <c r="A1334" i="3"/>
  <c r="B1333" i="3"/>
  <c r="A1333" i="3"/>
  <c r="B1332" i="3"/>
  <c r="A1332" i="3"/>
  <c r="B1331" i="3"/>
  <c r="A1331" i="3"/>
  <c r="B1330" i="3"/>
  <c r="A1330" i="3"/>
  <c r="B1329" i="3"/>
  <c r="A1329" i="3"/>
  <c r="B1328" i="3"/>
  <c r="A1328" i="3"/>
  <c r="B1327" i="3"/>
  <c r="A1327" i="3"/>
  <c r="B1326" i="3"/>
  <c r="A1326" i="3"/>
  <c r="B1324" i="3"/>
  <c r="A1324" i="3"/>
  <c r="B1323" i="3"/>
  <c r="A1323" i="3"/>
  <c r="B1322" i="3"/>
  <c r="A1322" i="3"/>
  <c r="B1321" i="3"/>
  <c r="A1321" i="3"/>
  <c r="B1320" i="3"/>
  <c r="A1320" i="3"/>
  <c r="B1319" i="3"/>
  <c r="A1319" i="3"/>
  <c r="B1325" i="3"/>
  <c r="A1325" i="3"/>
  <c r="B1318" i="3"/>
  <c r="A1318" i="3"/>
  <c r="B1317" i="3"/>
  <c r="A1317" i="3"/>
  <c r="B1316" i="3"/>
  <c r="A1316" i="3"/>
  <c r="B1315" i="3"/>
  <c r="A1315" i="3"/>
  <c r="B1314" i="3"/>
  <c r="A1314" i="3"/>
  <c r="B1313" i="3"/>
  <c r="A1313" i="3"/>
  <c r="A1312" i="3"/>
  <c r="B1310" i="3"/>
  <c r="A1310" i="3"/>
  <c r="B1309" i="3"/>
  <c r="A1309" i="3"/>
  <c r="B1308" i="3"/>
  <c r="A1308" i="3"/>
  <c r="B1307" i="3"/>
  <c r="A1307" i="3"/>
  <c r="A1306" i="3"/>
  <c r="A1305" i="3"/>
  <c r="A1304" i="3"/>
  <c r="A1303" i="3"/>
  <c r="A1302" i="3"/>
  <c r="A1301" i="3"/>
  <c r="A1300" i="3"/>
  <c r="A1299" i="3"/>
  <c r="A1298" i="3"/>
  <c r="A1297" i="3"/>
  <c r="A1296" i="3"/>
  <c r="B1295" i="3"/>
  <c r="A1295" i="3"/>
  <c r="B1294" i="3"/>
  <c r="A1294" i="3"/>
  <c r="B1293" i="3"/>
  <c r="A1293" i="3"/>
  <c r="B1292" i="3"/>
  <c r="A1292" i="3"/>
  <c r="B1291" i="3"/>
  <c r="A1291" i="3"/>
  <c r="B1290" i="3"/>
  <c r="A1290" i="3"/>
  <c r="B1289" i="3"/>
  <c r="A1289" i="3"/>
  <c r="B1288" i="3"/>
  <c r="A1288" i="3"/>
  <c r="B1287" i="3"/>
  <c r="A1287" i="3"/>
  <c r="B1286" i="3"/>
  <c r="A1286" i="3"/>
  <c r="B1285" i="3"/>
  <c r="A1285" i="3"/>
  <c r="B1284" i="3"/>
  <c r="A1284" i="3"/>
  <c r="B1283" i="3"/>
  <c r="A1283" i="3"/>
  <c r="B1282" i="3"/>
  <c r="A1282" i="3"/>
  <c r="B1281" i="3"/>
  <c r="A1281" i="3"/>
  <c r="B1280" i="3"/>
  <c r="A1280" i="3"/>
  <c r="B1279" i="3"/>
  <c r="A1279" i="3"/>
  <c r="B1278" i="3"/>
  <c r="A1278" i="3"/>
  <c r="B1277" i="3"/>
  <c r="A1277" i="3"/>
  <c r="B1276" i="3"/>
  <c r="A1276" i="3"/>
  <c r="B1275" i="3"/>
  <c r="A1275" i="3"/>
  <c r="B1274" i="3"/>
  <c r="A1274" i="3"/>
  <c r="B1273" i="3"/>
  <c r="A1273" i="3"/>
  <c r="B1272" i="3"/>
  <c r="A1272" i="3"/>
  <c r="B1271" i="3"/>
  <c r="A1271" i="3"/>
  <c r="B1270" i="3"/>
  <c r="A1270" i="3"/>
  <c r="B1269" i="3"/>
  <c r="A1269" i="3"/>
  <c r="B1268" i="3"/>
  <c r="A1268" i="3"/>
  <c r="B1267" i="3"/>
  <c r="A1267" i="3"/>
  <c r="B1266" i="3"/>
  <c r="A1266" i="3"/>
  <c r="B1265" i="3"/>
  <c r="A1265" i="3"/>
  <c r="B1264" i="3"/>
  <c r="A1264" i="3"/>
  <c r="B1263" i="3"/>
  <c r="A1263" i="3"/>
  <c r="B1262" i="3"/>
  <c r="A1262" i="3"/>
  <c r="B1261" i="3"/>
  <c r="A1261" i="3"/>
  <c r="B1260" i="3"/>
  <c r="A1260" i="3"/>
  <c r="B1259" i="3"/>
  <c r="A1259" i="3"/>
  <c r="B1258" i="3"/>
  <c r="A1258" i="3"/>
  <c r="B1257" i="3"/>
  <c r="A1257" i="3"/>
  <c r="B1250" i="3"/>
  <c r="A1250" i="3"/>
  <c r="B1249" i="3"/>
  <c r="A1249" i="3"/>
  <c r="B1248" i="3"/>
  <c r="A1248" i="3"/>
  <c r="B1247" i="3"/>
  <c r="B1246" i="3"/>
  <c r="A1246" i="3"/>
  <c r="B1245" i="3"/>
  <c r="A1245" i="3"/>
  <c r="B1244" i="3"/>
  <c r="A1244" i="3"/>
  <c r="B1243" i="3"/>
  <c r="A1243" i="3"/>
  <c r="B1242" i="3"/>
  <c r="A1242" i="3"/>
  <c r="B1241" i="3"/>
  <c r="A1241" i="3"/>
  <c r="B1240" i="3"/>
  <c r="A1240" i="3"/>
  <c r="B1239" i="3"/>
  <c r="A1239" i="3"/>
  <c r="B1238" i="3"/>
  <c r="A1238" i="3"/>
  <c r="B1237" i="3"/>
  <c r="A1237" i="3"/>
  <c r="B1234" i="3"/>
  <c r="A1234" i="3"/>
  <c r="B1233" i="3"/>
  <c r="A1233" i="3"/>
  <c r="B1232" i="3"/>
  <c r="A1232" i="3"/>
  <c r="A1231" i="3"/>
  <c r="B1231" i="3"/>
  <c r="B1230" i="3"/>
  <c r="A1230" i="3"/>
  <c r="B1229" i="3"/>
  <c r="A1229" i="3"/>
  <c r="B1228" i="3"/>
  <c r="A1228" i="3"/>
  <c r="B1227" i="3"/>
  <c r="A1227" i="3"/>
  <c r="B1226" i="3"/>
  <c r="A1226" i="3"/>
  <c r="B1225" i="3"/>
  <c r="A1225" i="3"/>
  <c r="B1224" i="3"/>
  <c r="A1224" i="3"/>
  <c r="B1223" i="3"/>
  <c r="A1223" i="3"/>
  <c r="B1222" i="3"/>
  <c r="A1222" i="3"/>
  <c r="B1221" i="3"/>
  <c r="A1221" i="3"/>
  <c r="B1220" i="3"/>
  <c r="A1220" i="3"/>
  <c r="B1219" i="3"/>
  <c r="A1219" i="3"/>
  <c r="B1218" i="3"/>
  <c r="A1218" i="3"/>
  <c r="B1217" i="3"/>
  <c r="A1217" i="3"/>
  <c r="B1216" i="3"/>
  <c r="A1216" i="3"/>
  <c r="B1215" i="3"/>
  <c r="A1215" i="3"/>
  <c r="B1214" i="3"/>
  <c r="A1214" i="3"/>
  <c r="B1213" i="3"/>
  <c r="A1213" i="3"/>
  <c r="B1212" i="3"/>
  <c r="A1212" i="3"/>
  <c r="B1211" i="3"/>
  <c r="A1211" i="3"/>
  <c r="B1210" i="3"/>
  <c r="A1210" i="3"/>
  <c r="B1209" i="3"/>
  <c r="A1209" i="3"/>
  <c r="B1208" i="3"/>
  <c r="A1208" i="3"/>
  <c r="B1207" i="3"/>
  <c r="A1207" i="3"/>
  <c r="B1206" i="3"/>
  <c r="A1206" i="3"/>
  <c r="B1205" i="3"/>
  <c r="A1205" i="3"/>
  <c r="B1204" i="3"/>
  <c r="A1204" i="3"/>
  <c r="B1203" i="3"/>
  <c r="A1203" i="3"/>
  <c r="B1202" i="3"/>
  <c r="A1202" i="3"/>
  <c r="B1201" i="3"/>
  <c r="A1201" i="3"/>
  <c r="B1200" i="3"/>
  <c r="A1200" i="3"/>
  <c r="B1199" i="3"/>
  <c r="A1199" i="3"/>
  <c r="B1198" i="3"/>
  <c r="A1198" i="3"/>
  <c r="B1197" i="3"/>
  <c r="A1197" i="3"/>
  <c r="B1196" i="3"/>
  <c r="A1196" i="3"/>
  <c r="B1195" i="3"/>
  <c r="A1195" i="3"/>
  <c r="B1194" i="3"/>
  <c r="A1194" i="3"/>
  <c r="B1193" i="3"/>
  <c r="A1193" i="3"/>
  <c r="B1192" i="3" l="1"/>
  <c r="A1192" i="3"/>
  <c r="B1191" i="3"/>
  <c r="A1191" i="3"/>
  <c r="B1190" i="3"/>
  <c r="A1190" i="3"/>
  <c r="B1189" i="3"/>
  <c r="A1189" i="3"/>
  <c r="B1188" i="3"/>
  <c r="A1188" i="3"/>
  <c r="B1187" i="3"/>
  <c r="A1187" i="3"/>
  <c r="B1186" i="3"/>
  <c r="A1186" i="3"/>
  <c r="B1185" i="3"/>
  <c r="A1185" i="3"/>
  <c r="B1184" i="3"/>
  <c r="A1184" i="3"/>
  <c r="B1183" i="3"/>
  <c r="A1183" i="3"/>
  <c r="B1182" i="3"/>
  <c r="A1182" i="3"/>
  <c r="B1181" i="3"/>
  <c r="A1181" i="3"/>
  <c r="B1180" i="3"/>
  <c r="A1180" i="3"/>
  <c r="B1179" i="3"/>
  <c r="A1179" i="3"/>
  <c r="B1178" i="3" l="1"/>
  <c r="A1178" i="3"/>
  <c r="B1177" i="3"/>
  <c r="A1177" i="3"/>
  <c r="B1176" i="3"/>
  <c r="A1176" i="3"/>
  <c r="B1175" i="3"/>
  <c r="A1175" i="3"/>
  <c r="B1168" i="3"/>
  <c r="A1168" i="3"/>
  <c r="B1167" i="3"/>
  <c r="A1167" i="3"/>
  <c r="B1166" i="3"/>
  <c r="A1166" i="3"/>
  <c r="B1165" i="3"/>
  <c r="A1165" i="3"/>
  <c r="B1164" i="3"/>
  <c r="A1164" i="3"/>
  <c r="B1163" i="3"/>
  <c r="A1163" i="3"/>
  <c r="B1162" i="3"/>
  <c r="A1162" i="3"/>
  <c r="B1161" i="3"/>
  <c r="A1161" i="3"/>
  <c r="B1160" i="3"/>
  <c r="A1160" i="3"/>
  <c r="B1159" i="3"/>
  <c r="A1159" i="3"/>
  <c r="B1158" i="3"/>
  <c r="A1158" i="3"/>
  <c r="B1157" i="3"/>
  <c r="A1157" i="3"/>
  <c r="B1146" i="3"/>
  <c r="A1146" i="3"/>
  <c r="B1145" i="3"/>
  <c r="A1145" i="3"/>
  <c r="B1144" i="3"/>
  <c r="A1144" i="3"/>
  <c r="B1143" i="3"/>
  <c r="A1143" i="3"/>
  <c r="B1142" i="3"/>
  <c r="A1142" i="3"/>
  <c r="B1141" i="3"/>
  <c r="A1141" i="3"/>
  <c r="B1140" i="3"/>
  <c r="A1140" i="3"/>
  <c r="B1139" i="3"/>
  <c r="A1139" i="3"/>
  <c r="B1138" i="3"/>
  <c r="A1138" i="3"/>
  <c r="B1137" i="3"/>
  <c r="A1137" i="3"/>
  <c r="B1136" i="3"/>
  <c r="A1136" i="3"/>
  <c r="B1135" i="3"/>
  <c r="A1135" i="3"/>
  <c r="B1134" i="3"/>
  <c r="A1134" i="3"/>
  <c r="B1133" i="3"/>
  <c r="A1133" i="3"/>
  <c r="B1132" i="3"/>
  <c r="A1132" i="3"/>
  <c r="B1131" i="3"/>
  <c r="A1131" i="3"/>
  <c r="B1130" i="3"/>
  <c r="A1130" i="3"/>
  <c r="B1129" i="3"/>
  <c r="A1129" i="3"/>
  <c r="B1121" i="3"/>
  <c r="A1121" i="3"/>
  <c r="B1120" i="3"/>
  <c r="A1120" i="3"/>
  <c r="B1119" i="3"/>
  <c r="A1119" i="3"/>
  <c r="B1118" i="3"/>
  <c r="A1118" i="3"/>
  <c r="B1117" i="3"/>
  <c r="A1117" i="3"/>
  <c r="B1116" i="3"/>
  <c r="A1116" i="3"/>
  <c r="B1115" i="3"/>
  <c r="A1115" i="3"/>
  <c r="B1114" i="3"/>
  <c r="A1114" i="3"/>
  <c r="B1128" i="3"/>
  <c r="A1128" i="3"/>
  <c r="B1101" i="3"/>
  <c r="A1101" i="3"/>
  <c r="B1100" i="3"/>
  <c r="A1100" i="3"/>
  <c r="B1099" i="3"/>
  <c r="A1099" i="3"/>
  <c r="B1098" i="3"/>
  <c r="A1098" i="3"/>
  <c r="B1097" i="3"/>
  <c r="A1097" i="3"/>
  <c r="B1096" i="3"/>
  <c r="A1096" i="3"/>
  <c r="B1093" i="3"/>
  <c r="A1093" i="3"/>
  <c r="B1092" i="3"/>
  <c r="A1092" i="3"/>
  <c r="B1091" i="3"/>
  <c r="A1091" i="3"/>
  <c r="B1090" i="3"/>
  <c r="A1090" i="3"/>
  <c r="B1089" i="3"/>
  <c r="A1089" i="3"/>
  <c r="A1088" i="3"/>
  <c r="B1088" i="3"/>
  <c r="B1087" i="3"/>
  <c r="A1087" i="3"/>
  <c r="B1086" i="3"/>
  <c r="A1086" i="3"/>
  <c r="B1085" i="3"/>
  <c r="A1085" i="3"/>
  <c r="B1084" i="3"/>
  <c r="A1084" i="3"/>
  <c r="B1083" i="3"/>
  <c r="A1083" i="3"/>
  <c r="B1082" i="3"/>
  <c r="A1082" i="3"/>
  <c r="B1081" i="3"/>
  <c r="A1081" i="3"/>
  <c r="B1080" i="3"/>
  <c r="A1080" i="3"/>
  <c r="B1079" i="3"/>
  <c r="A1079" i="3"/>
  <c r="B1078" i="3"/>
  <c r="A1078" i="3"/>
  <c r="B1077" i="3"/>
  <c r="A1077" i="3"/>
  <c r="B1076" i="3"/>
  <c r="A1076" i="3"/>
  <c r="B1075" i="3"/>
  <c r="A1075" i="3"/>
  <c r="B1074" i="3"/>
  <c r="A1074" i="3"/>
  <c r="B1073" i="3"/>
  <c r="A1073" i="3"/>
  <c r="B1072" i="3"/>
  <c r="A1072" i="3"/>
  <c r="B1071" i="3"/>
  <c r="A1071" i="3"/>
  <c r="B1070" i="3"/>
  <c r="A1070" i="3"/>
  <c r="B1067" i="3"/>
  <c r="A1067" i="3"/>
  <c r="B1066" i="3"/>
  <c r="A1066" i="3"/>
  <c r="B1065" i="3"/>
  <c r="A1065" i="3"/>
  <c r="B1064" i="3"/>
  <c r="A1064" i="3"/>
  <c r="B1063" i="3"/>
  <c r="A1063" i="3"/>
  <c r="B1062" i="3"/>
  <c r="A1062" i="3"/>
  <c r="B1061" i="3"/>
  <c r="A1061" i="3"/>
  <c r="B1060" i="3"/>
  <c r="A1060" i="3"/>
  <c r="B1059" i="3"/>
  <c r="A1059" i="3"/>
  <c r="B1058" i="3"/>
  <c r="A1058" i="3"/>
  <c r="B1051" i="3"/>
  <c r="A1051" i="3"/>
  <c r="B1050" i="3"/>
  <c r="A1050" i="3"/>
  <c r="B1049" i="3"/>
  <c r="A1049" i="3"/>
  <c r="B1048" i="3"/>
  <c r="A1048" i="3"/>
  <c r="B1047" i="3"/>
  <c r="A1047" i="3"/>
  <c r="B1046" i="3"/>
  <c r="A1046" i="3"/>
  <c r="B1045" i="3"/>
  <c r="A1045" i="3"/>
  <c r="B1044" i="3"/>
  <c r="A1044" i="3"/>
  <c r="B1043" i="3"/>
  <c r="A1043" i="3"/>
  <c r="B1042" i="3"/>
  <c r="A1042" i="3"/>
  <c r="B1041" i="3"/>
  <c r="A1041" i="3"/>
  <c r="B1040" i="3"/>
  <c r="A1040" i="3"/>
  <c r="B1039" i="3"/>
  <c r="A1039" i="3"/>
  <c r="B1038" i="3"/>
  <c r="A1038" i="3"/>
  <c r="B1031" i="3"/>
  <c r="A1031" i="3"/>
  <c r="B1030" i="3"/>
  <c r="A1030" i="3"/>
  <c r="B1095" i="3"/>
  <c r="A1095" i="3"/>
  <c r="B1094" i="3"/>
  <c r="A1094" i="3"/>
  <c r="B1023" i="3"/>
  <c r="A1023" i="3"/>
  <c r="B1022" i="3"/>
  <c r="A1022" i="3"/>
  <c r="B1021" i="3"/>
  <c r="A1021" i="3"/>
  <c r="B1020" i="3"/>
  <c r="A1020" i="3"/>
  <c r="B1007" i="3"/>
  <c r="A1007" i="3"/>
  <c r="B1006" i="3"/>
  <c r="A1006" i="3"/>
  <c r="B1005" i="3"/>
  <c r="A1005" i="3"/>
  <c r="B1004" i="3"/>
  <c r="A1004" i="3"/>
  <c r="B990" i="3"/>
  <c r="A990" i="3"/>
  <c r="B989" i="3"/>
  <c r="A989" i="3"/>
  <c r="B988" i="3"/>
  <c r="A988" i="3"/>
  <c r="B987" i="3"/>
  <c r="A987" i="3"/>
  <c r="B986" i="3"/>
  <c r="A986" i="3"/>
  <c r="B985" i="3"/>
  <c r="A985" i="3"/>
  <c r="B980" i="3"/>
  <c r="A980" i="3"/>
  <c r="B979" i="3"/>
  <c r="A979" i="3"/>
  <c r="B974" i="3"/>
  <c r="A974" i="3"/>
  <c r="B973" i="3"/>
  <c r="A973" i="3"/>
  <c r="B912" i="3"/>
  <c r="A912" i="3"/>
  <c r="B911" i="3"/>
  <c r="A911" i="3"/>
  <c r="B910" i="3"/>
  <c r="A910" i="3"/>
  <c r="B909" i="3"/>
  <c r="A909" i="3"/>
  <c r="B908" i="3"/>
  <c r="A908" i="3"/>
  <c r="B907" i="3"/>
  <c r="A907" i="3"/>
  <c r="B966" i="3"/>
  <c r="A966" i="3"/>
  <c r="B965" i="3"/>
  <c r="A965" i="3"/>
  <c r="B964" i="3"/>
  <c r="A964" i="3"/>
  <c r="B963" i="3"/>
  <c r="A963" i="3"/>
  <c r="B962" i="3"/>
  <c r="A962" i="3"/>
  <c r="B961" i="3"/>
  <c r="A961" i="3"/>
  <c r="B960" i="3"/>
  <c r="A960" i="3"/>
  <c r="B959" i="3"/>
  <c r="A959" i="3"/>
  <c r="B958" i="3"/>
  <c r="A958" i="3"/>
  <c r="B957" i="3"/>
  <c r="A957" i="3"/>
  <c r="B956" i="3"/>
  <c r="A956" i="3"/>
  <c r="B955" i="3"/>
  <c r="A955" i="3"/>
  <c r="B936" i="3"/>
  <c r="A936" i="3"/>
  <c r="B935" i="3"/>
  <c r="A935" i="3"/>
  <c r="B934" i="3"/>
  <c r="A934" i="3"/>
  <c r="B933" i="3"/>
  <c r="A933" i="3"/>
  <c r="B932" i="3"/>
  <c r="A932" i="3"/>
  <c r="B931" i="3"/>
  <c r="A931" i="3"/>
  <c r="B930" i="3"/>
  <c r="B929" i="3"/>
  <c r="A930" i="3"/>
  <c r="A929" i="3"/>
  <c r="B928" i="3"/>
  <c r="A928" i="3"/>
  <c r="B927" i="3"/>
  <c r="A927" i="3"/>
  <c r="B926" i="3"/>
  <c r="A926" i="3"/>
  <c r="B925" i="3"/>
  <c r="A925" i="3"/>
  <c r="B924" i="3"/>
  <c r="A924" i="3"/>
  <c r="B923" i="3"/>
  <c r="A923" i="3"/>
  <c r="B922" i="3"/>
  <c r="A922" i="3"/>
  <c r="B921" i="3"/>
  <c r="A921" i="3"/>
  <c r="B920" i="3"/>
  <c r="A920" i="3"/>
  <c r="B919" i="3"/>
  <c r="A919" i="3"/>
  <c r="B918" i="3"/>
  <c r="A918" i="3"/>
  <c r="B917" i="3"/>
  <c r="A917" i="3"/>
  <c r="B916" i="3"/>
  <c r="A916" i="3"/>
  <c r="B915" i="3"/>
  <c r="A915" i="3"/>
  <c r="B914" i="3"/>
  <c r="A914" i="3"/>
  <c r="B913" i="3"/>
  <c r="A913" i="3"/>
  <c r="B894" i="3"/>
  <c r="A894" i="3"/>
  <c r="B893" i="3"/>
  <c r="A893" i="3"/>
  <c r="B892" i="3"/>
  <c r="A892" i="3"/>
  <c r="B891" i="3"/>
  <c r="A891" i="3"/>
  <c r="B890" i="3"/>
  <c r="A890" i="3"/>
  <c r="B889" i="3"/>
  <c r="A889" i="3"/>
  <c r="B888" i="3"/>
  <c r="A888" i="3"/>
  <c r="B887" i="3"/>
  <c r="A887" i="3"/>
  <c r="B886" i="3"/>
  <c r="A886" i="3"/>
  <c r="B885" i="3"/>
  <c r="A885" i="3"/>
  <c r="B884" i="3"/>
  <c r="A884" i="3"/>
  <c r="B876" i="3"/>
  <c r="A876" i="3"/>
  <c r="B875" i="3"/>
  <c r="A875" i="3"/>
  <c r="B874" i="3"/>
  <c r="A874" i="3"/>
  <c r="B873" i="3"/>
  <c r="A873" i="3"/>
  <c r="B872" i="3"/>
  <c r="A872" i="3"/>
  <c r="B883" i="3"/>
  <c r="A883" i="3"/>
  <c r="B882" i="3"/>
  <c r="A882" i="3"/>
  <c r="B881" i="3"/>
  <c r="A881" i="3"/>
  <c r="B880" i="3"/>
  <c r="A880" i="3"/>
  <c r="B879" i="3"/>
  <c r="A879" i="3"/>
  <c r="B878" i="3"/>
  <c r="A878" i="3"/>
  <c r="B871" i="3"/>
  <c r="A871" i="3"/>
  <c r="B870" i="3"/>
  <c r="A870" i="3"/>
  <c r="B869" i="3"/>
  <c r="A869" i="3"/>
  <c r="B868" i="3"/>
  <c r="A868" i="3"/>
  <c r="B867" i="3"/>
  <c r="A867" i="3"/>
  <c r="B866" i="3"/>
  <c r="A866" i="3"/>
  <c r="B865" i="3"/>
  <c r="A865" i="3"/>
  <c r="B864" i="3"/>
  <c r="A864" i="3"/>
  <c r="B863" i="3"/>
  <c r="A863" i="3"/>
  <c r="B862" i="3"/>
  <c r="A862" i="3"/>
  <c r="B861" i="3"/>
  <c r="A861" i="3"/>
  <c r="B860" i="3"/>
  <c r="A860" i="3"/>
  <c r="B859" i="3"/>
  <c r="A859" i="3"/>
  <c r="B858" i="3"/>
  <c r="A858" i="3"/>
  <c r="B857" i="3"/>
  <c r="A857" i="3"/>
  <c r="B856" i="3"/>
  <c r="A856" i="3"/>
  <c r="B855" i="3"/>
  <c r="A855" i="3"/>
  <c r="B854" i="3"/>
  <c r="A854" i="3"/>
  <c r="B853" i="3"/>
  <c r="A853" i="3"/>
  <c r="B851" i="3"/>
  <c r="A851" i="3"/>
  <c r="B850" i="3"/>
  <c r="A850" i="3"/>
  <c r="B849" i="3"/>
  <c r="A849" i="3"/>
  <c r="B848" i="3"/>
  <c r="A848" i="3"/>
  <c r="B847" i="3"/>
  <c r="A847" i="3"/>
  <c r="B839" i="3"/>
  <c r="A839" i="3"/>
  <c r="B838" i="3"/>
  <c r="A838" i="3"/>
  <c r="B837" i="3"/>
  <c r="A837" i="3"/>
  <c r="B836" i="3"/>
  <c r="A836" i="3"/>
  <c r="B835" i="3"/>
  <c r="A835" i="3"/>
  <c r="B828" i="3"/>
  <c r="A828" i="3"/>
  <c r="B827" i="3"/>
  <c r="A827" i="3"/>
  <c r="B826" i="3"/>
  <c r="A826" i="3"/>
  <c r="B823" i="3"/>
  <c r="A823" i="3"/>
  <c r="B822" i="3"/>
  <c r="A822" i="3"/>
  <c r="B821" i="3"/>
  <c r="A821" i="3"/>
  <c r="B820" i="3"/>
  <c r="A820" i="3"/>
  <c r="B818" i="3"/>
  <c r="A818" i="3"/>
  <c r="B817" i="3"/>
  <c r="A817" i="3"/>
  <c r="B816" i="3"/>
  <c r="A816" i="3"/>
  <c r="B815" i="3"/>
  <c r="A815" i="3"/>
  <c r="A814" i="3"/>
  <c r="B814" i="3"/>
  <c r="B764" i="3"/>
  <c r="A764" i="3"/>
  <c r="B763" i="3"/>
  <c r="A763" i="3"/>
  <c r="B762" i="3"/>
  <c r="A762" i="3"/>
  <c r="B761" i="3"/>
  <c r="A761" i="3"/>
  <c r="B760" i="3"/>
  <c r="A760" i="3"/>
  <c r="B759" i="3"/>
  <c r="A759" i="3"/>
  <c r="B758" i="3"/>
  <c r="A758" i="3"/>
  <c r="B757" i="3"/>
  <c r="A757" i="3"/>
  <c r="B756" i="3"/>
  <c r="A756" i="3"/>
  <c r="B755" i="3"/>
  <c r="A755" i="3"/>
  <c r="B754" i="3"/>
  <c r="A754" i="3"/>
  <c r="B753" i="3"/>
  <c r="A753" i="3"/>
  <c r="B752" i="3"/>
  <c r="A752" i="3"/>
  <c r="B751" i="3"/>
  <c r="A751" i="3"/>
  <c r="B750" i="3"/>
  <c r="A750" i="3"/>
  <c r="B749" i="3"/>
  <c r="A749" i="3"/>
  <c r="B748" i="3"/>
  <c r="A748" i="3"/>
  <c r="B747" i="3"/>
  <c r="A747" i="3"/>
  <c r="B746" i="3"/>
  <c r="A746" i="3"/>
  <c r="B745" i="3"/>
  <c r="A745" i="3"/>
  <c r="B744" i="3"/>
  <c r="A744" i="3"/>
  <c r="B743" i="3"/>
  <c r="A743" i="3"/>
  <c r="B742" i="3"/>
  <c r="A742" i="3"/>
  <c r="B812" i="3"/>
  <c r="A812" i="3"/>
  <c r="B811" i="3"/>
  <c r="A811" i="3"/>
  <c r="B810" i="3"/>
  <c r="A810" i="3"/>
  <c r="B809" i="3"/>
  <c r="A809" i="3"/>
  <c r="B808" i="3"/>
  <c r="A808" i="3"/>
  <c r="B807" i="3"/>
  <c r="A807" i="3"/>
  <c r="B806" i="3"/>
  <c r="A806" i="3"/>
  <c r="B805" i="3"/>
  <c r="A805" i="3"/>
  <c r="B804" i="3"/>
  <c r="A804" i="3"/>
  <c r="B802" i="3"/>
  <c r="A802" i="3"/>
  <c r="B801" i="3"/>
  <c r="A801" i="3"/>
  <c r="B800" i="3"/>
  <c r="A800" i="3"/>
  <c r="B799" i="3"/>
  <c r="A799" i="3"/>
  <c r="B798" i="3"/>
  <c r="A798" i="3"/>
  <c r="B740" i="3"/>
  <c r="A740" i="3"/>
  <c r="B739" i="3"/>
  <c r="A739" i="3"/>
  <c r="B738" i="3"/>
  <c r="A738" i="3"/>
  <c r="B737" i="3"/>
  <c r="A737" i="3"/>
  <c r="B736" i="3"/>
  <c r="A736" i="3"/>
  <c r="B735" i="3"/>
  <c r="A735" i="3"/>
  <c r="B734" i="3"/>
  <c r="A734" i="3"/>
  <c r="B797" i="3"/>
  <c r="A797" i="3"/>
  <c r="B796" i="3"/>
  <c r="A796" i="3"/>
  <c r="B789" i="3"/>
  <c r="A789" i="3"/>
  <c r="B788" i="3"/>
  <c r="A788" i="3"/>
  <c r="B787" i="3"/>
  <c r="A787" i="3"/>
  <c r="B786" i="3"/>
  <c r="A786" i="3"/>
  <c r="B785" i="3"/>
  <c r="A785" i="3"/>
  <c r="B782" i="3"/>
  <c r="A782" i="3"/>
  <c r="B781" i="3"/>
  <c r="A781" i="3"/>
  <c r="B780" i="3"/>
  <c r="A780" i="3"/>
  <c r="B779" i="3"/>
  <c r="A779" i="3"/>
  <c r="B778" i="3"/>
  <c r="A778" i="3"/>
  <c r="B777" i="3"/>
  <c r="A777" i="3"/>
  <c r="B776" i="3"/>
  <c r="A776" i="3"/>
  <c r="B765" i="3"/>
  <c r="A765" i="3"/>
  <c r="B733" i="3"/>
  <c r="A733" i="3"/>
  <c r="B732" i="3"/>
  <c r="A732" i="3"/>
  <c r="B731" i="3"/>
  <c r="A731" i="3"/>
  <c r="B730" i="3"/>
  <c r="A730" i="3"/>
  <c r="B729" i="3"/>
  <c r="A729" i="3"/>
  <c r="B728" i="3"/>
  <c r="A728" i="3"/>
  <c r="B727" i="3"/>
  <c r="A727" i="3"/>
  <c r="B726" i="3"/>
  <c r="A726" i="3"/>
  <c r="B725" i="3"/>
  <c r="A725" i="3"/>
  <c r="B724" i="3"/>
  <c r="A724" i="3"/>
  <c r="B723" i="3"/>
  <c r="A723" i="3"/>
  <c r="B722" i="3"/>
  <c r="A722" i="3"/>
  <c r="B721" i="3"/>
  <c r="A721" i="3"/>
  <c r="B720" i="3"/>
  <c r="A720" i="3"/>
  <c r="B719" i="3"/>
  <c r="A719" i="3"/>
  <c r="B710" i="3"/>
  <c r="A710" i="3"/>
  <c r="B709" i="3"/>
  <c r="A709" i="3"/>
  <c r="B708" i="3"/>
  <c r="A708" i="3"/>
  <c r="B707" i="3"/>
  <c r="A707" i="3"/>
  <c r="B705" i="3"/>
  <c r="A705" i="3"/>
  <c r="B704" i="3"/>
  <c r="A704" i="3"/>
  <c r="B703" i="3"/>
  <c r="A703" i="3"/>
  <c r="B702" i="3"/>
  <c r="A702" i="3"/>
  <c r="B701" i="3"/>
  <c r="A701" i="3"/>
  <c r="B693" i="3"/>
  <c r="A693" i="3"/>
  <c r="B692" i="3"/>
  <c r="A692" i="3"/>
  <c r="B691" i="3"/>
  <c r="A691" i="3"/>
  <c r="B690" i="3"/>
  <c r="A690" i="3"/>
  <c r="B689" i="3"/>
  <c r="A689" i="3"/>
  <c r="B687" i="3"/>
  <c r="B686" i="3"/>
  <c r="A686" i="3"/>
  <c r="B685" i="3"/>
  <c r="A685" i="3"/>
  <c r="B684" i="3"/>
  <c r="A684" i="3"/>
  <c r="B683" i="3"/>
  <c r="B741" i="3"/>
  <c r="A741" i="3"/>
  <c r="B682" i="3"/>
  <c r="A682" i="3"/>
  <c r="B681" i="3"/>
  <c r="A681" i="3"/>
  <c r="B680" i="3"/>
  <c r="A680" i="3"/>
  <c r="B679" i="3"/>
  <c r="A679" i="3"/>
  <c r="B678" i="3"/>
  <c r="A678" i="3"/>
  <c r="B677" i="3"/>
  <c r="A677" i="3"/>
  <c r="B666" i="3"/>
  <c r="A666" i="3"/>
  <c r="B665" i="3"/>
  <c r="A665" i="3"/>
  <c r="B664" i="3"/>
  <c r="A664" i="3"/>
  <c r="B663" i="3"/>
  <c r="A663" i="3"/>
  <c r="B662" i="3"/>
  <c r="A662" i="3"/>
  <c r="B661" i="3"/>
  <c r="A661" i="3"/>
  <c r="B644" i="3"/>
  <c r="A644" i="3"/>
  <c r="B643" i="3"/>
  <c r="A643" i="3"/>
  <c r="B642" i="3"/>
  <c r="A642" i="3"/>
  <c r="B641" i="3"/>
  <c r="A641" i="3"/>
  <c r="B640" i="3"/>
  <c r="A640" i="3"/>
  <c r="B632" i="3"/>
  <c r="A632" i="3"/>
  <c r="B631" i="3"/>
  <c r="A631" i="3"/>
  <c r="B630" i="3"/>
  <c r="A630" i="3"/>
  <c r="B629" i="3"/>
  <c r="A629" i="3"/>
  <c r="B628" i="3"/>
  <c r="A628" i="3"/>
  <c r="B627" i="3"/>
  <c r="A627" i="3"/>
  <c r="B639" i="3"/>
  <c r="A639" i="3"/>
  <c r="B620" i="3"/>
  <c r="A620" i="3"/>
  <c r="B619" i="3"/>
  <c r="A619" i="3"/>
  <c r="B618" i="3"/>
  <c r="A618" i="3"/>
  <c r="B617" i="3"/>
  <c r="A617" i="3"/>
  <c r="B616" i="3"/>
  <c r="A616" i="3"/>
  <c r="B615" i="3"/>
  <c r="A615" i="3"/>
  <c r="B612" i="3"/>
  <c r="A612" i="3"/>
  <c r="B611" i="3"/>
  <c r="A611" i="3"/>
  <c r="B610" i="3"/>
  <c r="A610" i="3"/>
  <c r="B609" i="3"/>
  <c r="A609" i="3"/>
  <c r="B606" i="3"/>
  <c r="A606" i="3"/>
  <c r="B605" i="3"/>
  <c r="A605" i="3"/>
  <c r="B604" i="3"/>
  <c r="A604" i="3"/>
  <c r="B603" i="3"/>
  <c r="A603" i="3"/>
  <c r="B600" i="3"/>
  <c r="A600" i="3"/>
  <c r="B599" i="3"/>
  <c r="A599" i="3"/>
  <c r="B598" i="3"/>
  <c r="A598" i="3"/>
  <c r="B597" i="3"/>
  <c r="A597" i="3"/>
  <c r="B595" i="3"/>
  <c r="A595" i="3"/>
  <c r="B593" i="3"/>
  <c r="A593" i="3"/>
  <c r="B594" i="3"/>
  <c r="A594" i="3"/>
  <c r="B592" i="3"/>
  <c r="A592" i="3"/>
  <c r="B591" i="3"/>
  <c r="A591" i="3"/>
  <c r="B589" i="3"/>
  <c r="A589" i="3"/>
  <c r="B588" i="3"/>
  <c r="A588" i="3"/>
  <c r="B587" i="3"/>
  <c r="A587" i="3"/>
  <c r="B586" i="3"/>
  <c r="A586" i="3"/>
  <c r="B585" i="3"/>
  <c r="A585" i="3"/>
  <c r="B577" i="3"/>
  <c r="A577" i="3"/>
  <c r="B576" i="3"/>
  <c r="A576" i="3"/>
  <c r="B575" i="3"/>
  <c r="A575" i="3"/>
  <c r="B574" i="3"/>
  <c r="A574" i="3"/>
  <c r="B573" i="3"/>
  <c r="A573" i="3"/>
  <c r="B572" i="3"/>
  <c r="A572" i="3"/>
  <c r="B571" i="3"/>
  <c r="A571" i="3"/>
  <c r="B570" i="3"/>
  <c r="A570" i="3"/>
  <c r="B569" i="3"/>
  <c r="A569" i="3"/>
  <c r="B568" i="3"/>
  <c r="A568" i="3"/>
  <c r="B567" i="3"/>
  <c r="A567" i="3"/>
  <c r="B566" i="3"/>
  <c r="B551" i="3"/>
  <c r="A551" i="3"/>
  <c r="B550" i="3"/>
  <c r="A550" i="3"/>
  <c r="B549" i="3"/>
  <c r="A549" i="3"/>
  <c r="B548" i="3"/>
  <c r="A548" i="3"/>
  <c r="B547" i="3"/>
  <c r="A547" i="3"/>
  <c r="B546" i="3"/>
  <c r="A546" i="3"/>
  <c r="B545" i="3"/>
  <c r="A545" i="3"/>
  <c r="B544" i="3"/>
  <c r="A544" i="3"/>
  <c r="B520" i="3"/>
  <c r="B514" i="3"/>
  <c r="A514" i="3"/>
  <c r="B513" i="3"/>
  <c r="A513" i="3"/>
  <c r="B512" i="3"/>
  <c r="A512" i="3"/>
  <c r="B511" i="3"/>
  <c r="A511" i="3"/>
  <c r="B498" i="3"/>
  <c r="A498" i="3"/>
  <c r="B502" i="3"/>
  <c r="A502" i="3"/>
  <c r="B501" i="3"/>
  <c r="A501" i="3"/>
  <c r="B500" i="3"/>
  <c r="A500" i="3"/>
  <c r="B499" i="3"/>
  <c r="A499" i="3"/>
  <c r="B454" i="3"/>
  <c r="A454" i="3"/>
  <c r="B453" i="3"/>
  <c r="A453" i="3"/>
  <c r="B452" i="3"/>
  <c r="A452" i="3"/>
  <c r="B451" i="3"/>
  <c r="A451" i="3"/>
  <c r="B450" i="3"/>
  <c r="A450" i="3"/>
  <c r="B493" i="3"/>
  <c r="A493" i="3"/>
  <c r="B492" i="3"/>
  <c r="A492" i="3"/>
  <c r="B491" i="3"/>
  <c r="A491" i="3"/>
  <c r="B490" i="3"/>
  <c r="A490" i="3"/>
  <c r="B489" i="3"/>
  <c r="A489" i="3"/>
  <c r="B488" i="3"/>
  <c r="A488" i="3"/>
  <c r="B487" i="3"/>
  <c r="A487" i="3"/>
  <c r="B486" i="3"/>
  <c r="A486" i="3"/>
  <c r="B485" i="3"/>
  <c r="A485" i="3"/>
  <c r="A484" i="3"/>
  <c r="B484" i="3"/>
  <c r="B477" i="3"/>
  <c r="A477" i="3"/>
  <c r="B476" i="3"/>
  <c r="A476" i="3"/>
  <c r="B475" i="3"/>
  <c r="A475" i="3"/>
  <c r="B474" i="3"/>
  <c r="A474" i="3"/>
  <c r="B473" i="3"/>
  <c r="A473" i="3"/>
  <c r="B472" i="3"/>
  <c r="A472" i="3"/>
  <c r="B471" i="3"/>
  <c r="A471" i="3"/>
  <c r="B470" i="3"/>
  <c r="A470" i="3"/>
  <c r="B469" i="3"/>
  <c r="A469" i="3"/>
  <c r="B468" i="3"/>
  <c r="A468" i="3"/>
  <c r="B467" i="3"/>
  <c r="A467" i="3"/>
  <c r="B466" i="3"/>
  <c r="A466" i="3"/>
  <c r="B465" i="3"/>
  <c r="A465" i="3"/>
  <c r="B464" i="3"/>
  <c r="A464" i="3"/>
  <c r="B463" i="3"/>
  <c r="A463" i="3"/>
  <c r="B431" i="3" l="1"/>
  <c r="A431" i="3"/>
  <c r="B430" i="3"/>
  <c r="A430" i="3"/>
  <c r="B429" i="3"/>
  <c r="A429" i="3"/>
  <c r="B428" i="3"/>
  <c r="A428" i="3"/>
  <c r="B427" i="3"/>
  <c r="B426" i="3"/>
  <c r="A426" i="3"/>
  <c r="B425" i="3"/>
  <c r="A425" i="3"/>
  <c r="B395" i="3" l="1"/>
  <c r="A395" i="3"/>
  <c r="B394" i="3"/>
  <c r="A394" i="3"/>
  <c r="B393" i="3"/>
  <c r="A393" i="3"/>
  <c r="B379" i="3"/>
  <c r="A379" i="3"/>
  <c r="B378" i="3"/>
  <c r="A378" i="3"/>
  <c r="A377" i="3"/>
  <c r="B377" i="3"/>
  <c r="B478" i="3"/>
  <c r="B366" i="3" l="1"/>
  <c r="A366" i="3"/>
  <c r="B365" i="3"/>
  <c r="B361" i="3"/>
  <c r="A361" i="3"/>
  <c r="B360" i="3"/>
  <c r="A360" i="3"/>
  <c r="B359" i="3"/>
  <c r="A359" i="3"/>
  <c r="B358" i="3"/>
  <c r="A358" i="3"/>
  <c r="B357" i="3"/>
  <c r="A357" i="3"/>
  <c r="B356" i="3"/>
  <c r="A356" i="3"/>
  <c r="A354" i="3"/>
  <c r="B353" i="3"/>
  <c r="A353" i="3"/>
  <c r="B352" i="3"/>
  <c r="A352" i="3"/>
  <c r="B351" i="3"/>
  <c r="A351" i="3"/>
  <c r="B350" i="3"/>
  <c r="A350" i="3"/>
  <c r="B349" i="3"/>
  <c r="A349" i="3"/>
  <c r="B348" i="3"/>
  <c r="A348" i="3"/>
  <c r="B347" i="3"/>
  <c r="A347" i="3"/>
  <c r="B346" i="3"/>
  <c r="A346" i="3"/>
  <c r="B339" i="3"/>
  <c r="A339" i="3"/>
  <c r="B338" i="3"/>
  <c r="A338" i="3"/>
  <c r="B337" i="3"/>
  <c r="A337" i="3"/>
  <c r="B336" i="3"/>
  <c r="A336" i="3"/>
  <c r="B335" i="3"/>
  <c r="A335" i="3"/>
  <c r="B334" i="3"/>
  <c r="A334" i="3"/>
  <c r="B333" i="3"/>
  <c r="A333" i="3"/>
  <c r="B332" i="3"/>
  <c r="A332" i="3"/>
  <c r="B331" i="3"/>
  <c r="A331" i="3"/>
  <c r="B330" i="3"/>
  <c r="A330" i="3"/>
  <c r="B329" i="3"/>
  <c r="A329" i="3"/>
  <c r="B328" i="3"/>
  <c r="A328" i="3"/>
  <c r="B327" i="3"/>
  <c r="A327" i="3"/>
  <c r="B326" i="3"/>
  <c r="B322" i="3"/>
  <c r="A322" i="3"/>
  <c r="B321" i="3"/>
  <c r="A321" i="3"/>
  <c r="B320" i="3"/>
  <c r="A320" i="3"/>
  <c r="B319" i="3"/>
  <c r="A319" i="3"/>
  <c r="B318" i="3"/>
  <c r="A318" i="3"/>
  <c r="B314" i="3"/>
  <c r="A314" i="3"/>
  <c r="B313" i="3"/>
  <c r="A313" i="3"/>
  <c r="B312" i="3"/>
  <c r="A312" i="3"/>
  <c r="B311" i="3"/>
  <c r="A311" i="3"/>
  <c r="B310" i="3"/>
  <c r="A310" i="3"/>
  <c r="B309" i="3"/>
  <c r="A309" i="3"/>
  <c r="B308" i="3"/>
  <c r="A308" i="3"/>
  <c r="B307" i="3"/>
  <c r="A307" i="3"/>
  <c r="B306" i="3"/>
  <c r="A306" i="3"/>
  <c r="B303" i="3"/>
  <c r="A303" i="3"/>
  <c r="B300" i="3"/>
  <c r="A300" i="3"/>
  <c r="B299" i="3"/>
  <c r="A299" i="3"/>
  <c r="B298" i="3"/>
  <c r="A298" i="3"/>
  <c r="B297" i="3"/>
  <c r="A297" i="3"/>
  <c r="B296" i="3"/>
  <c r="A296" i="3"/>
  <c r="B295" i="3"/>
  <c r="A295" i="3"/>
  <c r="B294" i="3"/>
  <c r="A294" i="3"/>
  <c r="B293" i="3"/>
  <c r="B292" i="3"/>
  <c r="A292" i="3"/>
  <c r="B291" i="3"/>
  <c r="A291" i="3"/>
  <c r="B290" i="3"/>
  <c r="A290" i="3"/>
  <c r="B289" i="3"/>
  <c r="A289" i="3"/>
  <c r="B288" i="3"/>
  <c r="A288" i="3"/>
  <c r="B287" i="3"/>
  <c r="A287" i="3"/>
  <c r="B285" i="3"/>
  <c r="A285" i="3"/>
  <c r="B284" i="3"/>
  <c r="A284" i="3"/>
  <c r="B93" i="3"/>
  <c r="A93" i="3"/>
  <c r="B92" i="3"/>
  <c r="A92" i="3"/>
  <c r="B91" i="3"/>
  <c r="A91" i="3"/>
  <c r="B90" i="3"/>
  <c r="A90" i="3"/>
  <c r="B283" i="3" l="1"/>
  <c r="A283" i="3"/>
  <c r="B282" i="3"/>
  <c r="A282" i="3"/>
  <c r="B281" i="3"/>
  <c r="A281" i="3"/>
  <c r="B280" i="3" l="1"/>
  <c r="A280" i="3"/>
  <c r="B279" i="3"/>
  <c r="A279" i="3"/>
  <c r="B278" i="3"/>
  <c r="A278" i="3"/>
  <c r="B277" i="3"/>
  <c r="A277" i="3"/>
  <c r="B276" i="3"/>
  <c r="A276" i="3"/>
  <c r="B275" i="3"/>
  <c r="B274" i="3"/>
  <c r="A274" i="3"/>
  <c r="B273" i="3"/>
  <c r="A273" i="3"/>
  <c r="B272" i="3"/>
  <c r="B270" i="3"/>
  <c r="A270" i="3"/>
  <c r="B269" i="3"/>
  <c r="A269" i="3"/>
  <c r="B268" i="3"/>
  <c r="A268" i="3"/>
  <c r="B267" i="3"/>
  <c r="A267" i="3"/>
  <c r="B266" i="3"/>
  <c r="A266" i="3"/>
  <c r="B265" i="3"/>
  <c r="A265" i="3"/>
  <c r="B264" i="3"/>
  <c r="A264" i="3"/>
  <c r="B263" i="3"/>
  <c r="A263" i="3"/>
  <c r="B262" i="3"/>
  <c r="A262" i="3"/>
  <c r="B1643" i="3"/>
  <c r="A1643" i="3"/>
  <c r="B1642" i="3"/>
  <c r="A1642" i="3"/>
  <c r="B1641" i="3"/>
  <c r="A1641" i="3"/>
  <c r="B1640" i="3"/>
  <c r="A1640" i="3"/>
  <c r="B1639" i="3"/>
  <c r="A1639" i="3"/>
  <c r="B1638" i="3"/>
  <c r="A1638" i="3"/>
  <c r="B1637" i="3"/>
  <c r="A1637" i="3"/>
  <c r="B1636" i="3"/>
  <c r="A1636" i="3"/>
  <c r="B1635" i="3"/>
  <c r="A1635" i="3"/>
  <c r="B1634" i="3"/>
  <c r="A1634" i="3"/>
  <c r="B1633" i="3"/>
  <c r="A1633" i="3"/>
  <c r="B1632" i="3"/>
  <c r="A1632" i="3"/>
  <c r="B1631" i="3"/>
  <c r="A1631" i="3"/>
  <c r="B1630" i="3"/>
  <c r="A1630" i="3"/>
  <c r="B1629" i="3"/>
  <c r="A1629" i="3"/>
  <c r="B1628" i="3"/>
  <c r="A1628" i="3"/>
  <c r="B1627" i="3"/>
  <c r="A1627" i="3"/>
  <c r="B1626" i="3"/>
  <c r="A1626" i="3"/>
  <c r="B1625" i="3"/>
  <c r="A1625" i="3"/>
  <c r="B1624" i="3"/>
  <c r="A1624" i="3"/>
  <c r="B1623" i="3"/>
  <c r="A1623" i="3"/>
  <c r="B1622" i="3"/>
  <c r="A1622" i="3"/>
  <c r="B1621" i="3"/>
  <c r="A1621" i="3"/>
  <c r="B261" i="3"/>
  <c r="A261" i="3"/>
  <c r="B260" i="3"/>
  <c r="A260" i="3"/>
  <c r="B259" i="3"/>
  <c r="A259" i="3"/>
  <c r="B258" i="3"/>
  <c r="A258" i="3"/>
  <c r="B257" i="3"/>
  <c r="A257" i="3"/>
  <c r="B256" i="3"/>
  <c r="B255" i="3"/>
  <c r="A255" i="3"/>
  <c r="B254" i="3"/>
  <c r="A254" i="3"/>
  <c r="B253" i="3"/>
  <c r="A253" i="3"/>
  <c r="B1601" i="3"/>
  <c r="A1601" i="3"/>
  <c r="B1600" i="3"/>
  <c r="A1600" i="3"/>
  <c r="B1599" i="3"/>
  <c r="A1599" i="3"/>
  <c r="B1598" i="3"/>
  <c r="A1598" i="3"/>
  <c r="B1597" i="3"/>
  <c r="A1597" i="3"/>
  <c r="B1596" i="3"/>
  <c r="A1596" i="3"/>
  <c r="B1595" i="3"/>
  <c r="B247" i="3"/>
  <c r="A247" i="3"/>
  <c r="B246" i="3"/>
  <c r="A246" i="3"/>
  <c r="B242" i="3"/>
  <c r="A242" i="3"/>
  <c r="B241" i="3"/>
  <c r="A241" i="3"/>
  <c r="B229" i="3"/>
  <c r="A229" i="3"/>
  <c r="B228" i="3"/>
  <c r="A228" i="3"/>
  <c r="B227" i="3"/>
  <c r="B223" i="3"/>
  <c r="A223" i="3"/>
  <c r="B222" i="3"/>
  <c r="A222" i="3"/>
  <c r="B221" i="3"/>
  <c r="B216" i="3"/>
  <c r="A216" i="3"/>
  <c r="B215" i="3"/>
  <c r="A215" i="3"/>
  <c r="B214" i="3"/>
  <c r="B212" i="3"/>
  <c r="A212" i="3"/>
  <c r="B211" i="3"/>
  <c r="A211" i="3"/>
  <c r="B210" i="3"/>
  <c r="A210" i="3"/>
  <c r="B209" i="3"/>
  <c r="B205" i="3"/>
  <c r="A205" i="3"/>
  <c r="B204" i="3"/>
  <c r="A204" i="3"/>
  <c r="B203" i="3"/>
  <c r="A201" i="3"/>
  <c r="B202" i="3"/>
  <c r="A202" i="3"/>
  <c r="B201" i="3"/>
  <c r="B200" i="3"/>
  <c r="A200" i="3"/>
  <c r="B1518" i="3"/>
  <c r="A1518" i="3"/>
  <c r="B1517" i="3"/>
  <c r="A1517" i="3"/>
  <c r="B1516" i="3"/>
  <c r="A1516" i="3"/>
  <c r="B184" i="3"/>
  <c r="A184" i="3"/>
  <c r="B183" i="3"/>
  <c r="A183" i="3"/>
  <c r="B182" i="3"/>
  <c r="A182" i="3"/>
  <c r="B181" i="3"/>
  <c r="A181" i="3"/>
  <c r="B180" i="3"/>
  <c r="A180" i="3"/>
  <c r="B179" i="3"/>
  <c r="A179" i="3"/>
  <c r="B178" i="3"/>
  <c r="A178" i="3"/>
  <c r="B177" i="3"/>
  <c r="A177" i="3"/>
  <c r="A176" i="3"/>
  <c r="B176" i="3"/>
  <c r="B152" i="3"/>
  <c r="A152" i="3"/>
  <c r="B151" i="3"/>
  <c r="A151" i="3"/>
  <c r="B150" i="3"/>
  <c r="B149" i="3"/>
  <c r="A149" i="3"/>
  <c r="B148" i="3"/>
  <c r="A148" i="3"/>
  <c r="B147" i="3"/>
  <c r="A147" i="3"/>
  <c r="B146" i="3"/>
  <c r="A146" i="3"/>
  <c r="B145" i="3"/>
  <c r="B144" i="3"/>
  <c r="A144" i="3"/>
  <c r="B143" i="3"/>
  <c r="B136" i="3"/>
  <c r="A136" i="3"/>
  <c r="B135" i="3"/>
  <c r="A135" i="3"/>
  <c r="B134" i="3"/>
  <c r="A134" i="3"/>
  <c r="B133" i="3"/>
  <c r="A133" i="3"/>
  <c r="B132" i="3"/>
  <c r="A132" i="3"/>
  <c r="B131" i="3"/>
  <c r="B127" i="3"/>
  <c r="A127" i="3"/>
  <c r="B126" i="3"/>
  <c r="A126" i="3"/>
  <c r="B125" i="3"/>
  <c r="A125" i="3"/>
  <c r="B124" i="3"/>
  <c r="A124" i="3"/>
  <c r="B123" i="3"/>
  <c r="A123" i="3"/>
  <c r="B103" i="3" l="1"/>
  <c r="A103" i="3"/>
  <c r="B100" i="3"/>
  <c r="B99" i="3"/>
  <c r="A99" i="3"/>
  <c r="B98" i="3"/>
  <c r="A98" i="3"/>
  <c r="B96" i="3"/>
  <c r="A96" i="3"/>
  <c r="B95" i="3"/>
  <c r="A95" i="3"/>
  <c r="B94" i="3"/>
  <c r="A94" i="3"/>
  <c r="B89" i="3"/>
  <c r="B88" i="3"/>
  <c r="A88" i="3"/>
  <c r="B87" i="3"/>
  <c r="B86" i="3" l="1"/>
  <c r="A86" i="3"/>
  <c r="B85" i="3"/>
  <c r="A85" i="3"/>
  <c r="B84" i="3"/>
  <c r="B12" i="3" l="1"/>
  <c r="A12" i="3"/>
</calcChain>
</file>

<file path=xl/sharedStrings.xml><?xml version="1.0" encoding="utf-8"?>
<sst xmlns="http://schemas.openxmlformats.org/spreadsheetml/2006/main" count="7209" uniqueCount="719">
  <si>
    <t>Notes on Minnesota Combined Elections Calendar</t>
  </si>
  <si>
    <t>This calendar lists important election dates related to Minnesota Elections. Date entries include citations to Minnesota Statutes or Minnesota Rules. Minnesota Statutes and Rules are available at https://www.revisor.mn.gov. In all matters, Minnesota Election Law is the final authority, not this calendar. Changes to Minnesota Election Law enacted by the Minnesota State Legislature each year may alter dates or other information on this calendar. For the most current version of this document please check the Secretary of State's website at https://www.sos.mn.gov/election-administration-campaigns/election-administration/election-calendars/.</t>
  </si>
  <si>
    <t>This calendar is not intended to provide legal advice and should not be used as a substitute for legal guidance. Readers should consult with an attorney for advice concerning specific situations.</t>
  </si>
  <si>
    <r>
      <rPr>
        <b/>
        <sz val="11"/>
        <color rgb="FF000000"/>
        <rFont val="Calibri"/>
        <scheme val="minor"/>
      </rPr>
      <t xml:space="preserve">Geographic Definitions:
</t>
    </r>
    <r>
      <rPr>
        <sz val="11"/>
        <color rgb="FF000000"/>
        <rFont val="Calibri"/>
        <scheme val="minor"/>
      </rPr>
      <t>• Metro Towns (200.02, subd. 24): Towns located in Anoka, Carver, Chisago, Dakota, Hennepin, Isanti, Ramsey, Scott, Sherburne, Washington, and Wright Counties.
• Metropolitan area (473.121, subd. 2): The area over which the Metropolitan Council has jurisdiction, including only the counties of Anoka, Carver, Dakota excluding the cities of Northfield and Cannon Falls; Hennepin excluding the cities of Hanover and Rockford; Ramsey; Scott excluding the city of New Prague; and Washington.</t>
    </r>
  </si>
  <si>
    <r>
      <rPr>
        <b/>
        <sz val="11"/>
        <color rgb="FF000000"/>
        <rFont val="Calibri"/>
        <scheme val="minor"/>
      </rPr>
      <t xml:space="preserve">Calculation of Dates:
</t>
    </r>
    <r>
      <rPr>
        <sz val="11"/>
        <color rgb="FF000000"/>
        <rFont val="Calibri"/>
        <scheme val="minor"/>
      </rPr>
      <t xml:space="preserve">Dates on the 2025 Minnesota Combined Election Calendar are calculated in the following manner, pursuant to </t>
    </r>
    <r>
      <rPr>
        <i/>
        <sz val="11"/>
        <color rgb="FF000000"/>
        <rFont val="Calibri"/>
        <scheme val="minor"/>
      </rPr>
      <t xml:space="preserve">Minn. Stat. </t>
    </r>
    <r>
      <rPr>
        <sz val="11"/>
        <color rgb="FF000000"/>
        <rFont val="Calibri"/>
        <scheme val="minor"/>
      </rPr>
      <t xml:space="preserve">331A.08, subds. 1-2; 645.13-.15; &amp; .151: When counting the number of days before an election or other event, the day before the event is the first day counted. When counting the number of days after an election or other event, the day after the event is the first day counted. When the last day falls on a weekend or legal holiday, that day is usually omitted from the computation. 
</t>
    </r>
    <r>
      <rPr>
        <b/>
        <sz val="11"/>
        <color rgb="FF000000"/>
        <rFont val="Calibri"/>
        <scheme val="minor"/>
      </rPr>
      <t>Note:</t>
    </r>
    <r>
      <rPr>
        <sz val="11"/>
        <color rgb="FF000000"/>
        <rFont val="Calibri"/>
        <scheme val="minor"/>
      </rPr>
      <t xml:space="preserve"> When Minnesota Election Law requires that a jurisdiction's administrative action be taken on or before a date that falls on a weekend, this calendar usually uses the previous Friday date to ensure timely action.</t>
    </r>
  </si>
  <si>
    <r>
      <rPr>
        <b/>
        <sz val="11"/>
        <color rgb="FF000000"/>
        <rFont val="Calibri"/>
        <scheme val="minor"/>
      </rPr>
      <t xml:space="preserve">Relevant law on the calculation of dates:
</t>
    </r>
    <r>
      <rPr>
        <sz val="11"/>
        <color rgb="FF000000"/>
        <rFont val="Calibri"/>
        <scheme val="minor"/>
      </rPr>
      <t xml:space="preserve">• </t>
    </r>
    <r>
      <rPr>
        <b/>
        <sz val="11"/>
        <color rgb="FF000000"/>
        <rFont val="Calibri"/>
        <scheme val="minor"/>
      </rPr>
      <t xml:space="preserve">645.13 Time; publication for successive weeks.
</t>
    </r>
    <r>
      <rPr>
        <sz val="11"/>
        <color rgb="FF000000"/>
        <rFont val="Calibri"/>
        <scheme val="minor"/>
      </rPr>
      <t xml:space="preserve">When the term </t>
    </r>
    <r>
      <rPr>
        <i/>
        <sz val="11"/>
        <color rgb="FF000000"/>
        <rFont val="Calibri"/>
        <scheme val="minor"/>
      </rPr>
      <t>successive weeks</t>
    </r>
    <r>
      <rPr>
        <sz val="11"/>
        <color rgb="FF000000"/>
        <rFont val="Calibri"/>
        <scheme val="minor"/>
      </rPr>
      <t xml:space="preserve"> is used in any law providing for the publishing of notices, the word </t>
    </r>
    <r>
      <rPr>
        <i/>
        <sz val="11"/>
        <color rgb="FF000000"/>
        <rFont val="Calibri"/>
        <scheme val="minor"/>
      </rPr>
      <t>weeks</t>
    </r>
    <r>
      <rPr>
        <sz val="11"/>
        <color rgb="FF000000"/>
        <rFont val="Calibri"/>
        <scheme val="minor"/>
      </rPr>
      <t xml:space="preserve"> shall be construed as calendar weeks. The publication upon any day of such weeks shall be sufficient publication for that week, but at least five days shall elapse between each publication. At least the number of weeks specified in </t>
    </r>
    <r>
      <rPr>
        <i/>
        <sz val="11"/>
        <color rgb="FF000000"/>
        <rFont val="Calibri"/>
        <scheme val="minor"/>
      </rPr>
      <t>successive week</t>
    </r>
    <r>
      <rPr>
        <sz val="11"/>
        <color rgb="FF000000"/>
        <rFont val="Calibri"/>
        <scheme val="minor"/>
      </rPr>
      <t xml:space="preserve"> shall elapse between the first publication and the day for the happening of the event for which the publication is made.
• </t>
    </r>
    <r>
      <rPr>
        <b/>
        <sz val="11"/>
        <color rgb="FF000000"/>
        <rFont val="Calibri"/>
        <scheme val="minor"/>
      </rPr>
      <t xml:space="preserve">645.15 Computation of time.
</t>
    </r>
    <r>
      <rPr>
        <sz val="11"/>
        <color rgb="FF000000"/>
        <rFont val="Calibri"/>
        <scheme val="minor"/>
      </rPr>
      <t>Where the performance or doing of any act, duty, matter, payment, or thing is ordered or directed, and the period of time or duration for the performance or doing thereof is prescribed and fixed by law, the time, except as otherwise provided in sections 645.13 and 645.14, shall be computed so as to exclude the first and include the last day of the prescribed or fixed period or duration of time. When the last day of the period falls on Saturday, Sunday or a legal holiday, that day shall be omitted from the computation.
•</t>
    </r>
    <r>
      <rPr>
        <b/>
        <sz val="11"/>
        <color rgb="FF000000"/>
        <rFont val="Calibri"/>
        <scheme val="minor"/>
      </rPr>
      <t xml:space="preserve"> 645.151 Timely delivery or filing.
</t>
    </r>
    <r>
      <rPr>
        <sz val="11"/>
        <color rgb="FF000000"/>
        <rFont val="Calibri"/>
        <scheme val="minor"/>
      </rPr>
      <t xml:space="preserve">When an application, payment, return, claim, statement or other document is to be delivered to or filed with a department, agency or instrumentality of this state or of a political subdivision on or before a prescribed date and the prescribed date falls on a Saturday, Sunday or legal holiday, it is timely delivered or filed if it is delivered or filed on the next succeeding day which is not a Saturday, Sunday or legal holiday.
• </t>
    </r>
    <r>
      <rPr>
        <b/>
        <sz val="11"/>
        <color rgb="FF000000"/>
        <rFont val="Calibri"/>
        <scheme val="minor"/>
      </rPr>
      <t xml:space="preserve">331A.08 Computation of time.
</t>
    </r>
    <r>
      <rPr>
        <sz val="11"/>
        <color rgb="FF000000"/>
        <rFont val="Calibri"/>
        <scheme val="minor"/>
      </rPr>
      <t>Subd. 1. Time for publication. The time for publication of public notices shall be computed to exclude the first day of publication and include the day on which the act or event, of which notice is given, is to happen or which completes the full period required for publication.  
Subd. 2. Time for act or proceeding. The time within which an act is to be done or proceeding had or taken, as prescribed by the rules of procedure, shall be computed by excluding the first day and including the last. If the last day is Sunday or a legal holiday the party shall have the next secular day in which to do the act or take the proceeding.</t>
    </r>
  </si>
  <si>
    <r>
      <rPr>
        <b/>
        <sz val="11"/>
        <color rgb="FF000000"/>
        <rFont val="Calibri"/>
        <scheme val="minor"/>
      </rPr>
      <t xml:space="preserve">Special Elections Uniform Election Dates:
</t>
    </r>
    <r>
      <rPr>
        <sz val="11"/>
        <color rgb="FF000000"/>
        <rFont val="Calibri"/>
        <scheme val="minor"/>
      </rPr>
      <t xml:space="preserve">• There are only five uniform election dates on which counties, cities, towns, and school districts may hold special elections. These dates fall within the months of February, April, May, August and November. Towns with March general elections may hold special elections for vacancies or questions on the March election date as well.
• Timelines for items such as candidate filing notices, candidate filing periods, canvass board meetings and contest/recount periods have been excluded from the February, April, and May uniform election dates because there are too many variables (type of jurisdiction holding the special election, the type of special election, and if the election is </t>
    </r>
    <r>
      <rPr>
        <i/>
        <sz val="11"/>
        <color rgb="FF000000"/>
        <rFont val="Calibri"/>
        <scheme val="minor"/>
      </rPr>
      <t>standalone</t>
    </r>
    <r>
      <rPr>
        <sz val="11"/>
        <color rgb="FF000000"/>
        <rFont val="Calibri"/>
        <scheme val="minor"/>
      </rPr>
      <t xml:space="preserve"> or held </t>
    </r>
    <r>
      <rPr>
        <i/>
        <sz val="11"/>
        <color rgb="FF000000"/>
        <rFont val="Calibri"/>
        <scheme val="minor"/>
      </rPr>
      <t>in conjunction</t>
    </r>
    <r>
      <rPr>
        <sz val="11"/>
        <color rgb="FF000000"/>
        <rFont val="Calibri"/>
        <scheme val="minor"/>
      </rPr>
      <t xml:space="preserve"> with another jurisdiction).
• Special election timelines included in this calendar are universal to all types of jurisdictions holding any type of special election.</t>
    </r>
  </si>
  <si>
    <t>End of worksheet</t>
  </si>
  <si>
    <t>This Calendar is populated by formulas which use these dates.</t>
  </si>
  <si>
    <t>Key Dates</t>
  </si>
  <si>
    <t>DATES</t>
  </si>
  <si>
    <t>Enter Date of Previous November General Election</t>
  </si>
  <si>
    <t>Enter Date that Legislative Session Begins (even year - joint agreement of both bodies)</t>
  </si>
  <si>
    <t>Enter Date of First Monday in January</t>
  </si>
  <si>
    <t>Enter Date of Township Election (2nd Tuesday in March)</t>
  </si>
  <si>
    <t>Enter Date of Primary Election (2nd Tuesday in August)</t>
  </si>
  <si>
    <t>Enter Date of General Election (1st Tuesday after 1st Monday in Nov.)</t>
  </si>
  <si>
    <t>Enter Date of Next Year's March Township Election</t>
  </si>
  <si>
    <t>Enter New Years Day Holiday Observed (1-1 but affects work day if falls on weekend)</t>
  </si>
  <si>
    <t>Enter Martin Luther King Jr. Day</t>
  </si>
  <si>
    <t>Enter Presidents' Day</t>
  </si>
  <si>
    <t>Enter Memorial Day</t>
  </si>
  <si>
    <t>Enter Independence Day Holiday</t>
  </si>
  <si>
    <t xml:space="preserve">Enter Labor Day </t>
  </si>
  <si>
    <t>Enter Columbus Day (not federal - affects mail during absentee &amp; mail voting period)</t>
  </si>
  <si>
    <t>Enter Veterans' Day Observed (11-11 but affects work day if falls on weekend)</t>
  </si>
  <si>
    <t>Enter Thanksgiving Day</t>
  </si>
  <si>
    <t>Enter Christmas Day (12-25 but affects work day if falls on weekend)</t>
  </si>
  <si>
    <t>Enter First Monday following the 3rd Saturday in May (legislature ending date)</t>
  </si>
  <si>
    <t>Enter Auditors' Training Conference Beginning Date (only in even years)</t>
  </si>
  <si>
    <t>Enter Auditors' Training Conference Ending Date (only in even years)</t>
  </si>
  <si>
    <t>Enter First Thursday in December (Truth in Taxation)</t>
  </si>
  <si>
    <t>Enter next year's New Year's Day Holiday</t>
  </si>
  <si>
    <t>Enter next year's 1st Monday in January</t>
  </si>
  <si>
    <t>Enter next year's Martin Luther King, Jr. Day</t>
  </si>
  <si>
    <t>Enter last business day before May 1 for this calendar year</t>
  </si>
  <si>
    <t>Enter date of 2026 Precinct Caucuses</t>
  </si>
  <si>
    <t>Enter Previous Year's Christmas Day</t>
  </si>
  <si>
    <t>Enter Last Monday in January of this Calendar Year</t>
  </si>
  <si>
    <t>Enter next year's Presidents' Day</t>
  </si>
  <si>
    <t>Enter Presidential Electors Meeting First Monday after the 2nd Weds in Dec in Presidential Election Year</t>
  </si>
  <si>
    <t>Enter Thanksgiving Day of previous year</t>
  </si>
  <si>
    <t>Enter 12/31 date of previous year's calendar</t>
  </si>
  <si>
    <t>Enter February uniform election date (2nd Tuesday in February) for this year</t>
  </si>
  <si>
    <t>Enter February uniform election date (2nd Tuesday in February) for next calendar year</t>
  </si>
  <si>
    <t>Enter April uniform election date (2nd Tuesday in April) for this year</t>
  </si>
  <si>
    <t>Enter May uniform election date (2nd Tuesday in May) for this year</t>
  </si>
  <si>
    <t>Enter April uniform election date (2nd Tuesday in April) for next calendar year</t>
  </si>
  <si>
    <t>Enter May uniform election date (2nd Tuesday in May) for next calendar year</t>
  </si>
  <si>
    <t>Enter Last Monday in January of Next Calendar Year</t>
  </si>
  <si>
    <t>Enter first day of even-year federal-state-county filing time period</t>
  </si>
  <si>
    <t>Enter first day of even-year late filing period</t>
  </si>
  <si>
    <t>Enter first day of odd-year early filing time period</t>
  </si>
  <si>
    <t>Enter first day of odd-year late filing time period</t>
  </si>
  <si>
    <t>Enter next year's primary election date</t>
  </si>
  <si>
    <t>Enter next year's general election date</t>
  </si>
  <si>
    <t>Presidential Year Presidential Nomination Primary Date</t>
  </si>
  <si>
    <t>Enter Juneteenth Holiday</t>
  </si>
  <si>
    <t>Minnesota Combined Elections Calendar - January 2025 through March 2026</t>
  </si>
  <si>
    <t>Begin Date</t>
  </si>
  <si>
    <t>End Date</t>
  </si>
  <si>
    <t>Description of Activity</t>
  </si>
  <si>
    <t>Statute or Rule</t>
  </si>
  <si>
    <t>Affected Group</t>
  </si>
  <si>
    <t>Activity Type</t>
  </si>
  <si>
    <t>If a town has chosen to have drop boxes for absentee voting for the March Town elections, must provide to OSS a list of designated absentee ballot drop box locations - at least 40 days before the absentee voting period begins (30 days before for March Town elections) for regularly scheduled primary and general elections.</t>
  </si>
  <si>
    <t>203B.082, subd. 3(a)</t>
  </si>
  <si>
    <t>Secretary of State</t>
  </si>
  <si>
    <t>Absentee Ballot</t>
  </si>
  <si>
    <t>Counties</t>
  </si>
  <si>
    <t>Towns with March Elections</t>
  </si>
  <si>
    <t>204B.45, subd. 2; 8210.3000, subp. 3</t>
  </si>
  <si>
    <t>Mail Ballot</t>
  </si>
  <si>
    <t>205.13, subd. 1a</t>
  </si>
  <si>
    <t>Filing</t>
  </si>
  <si>
    <t>645.44, subd. 5</t>
  </si>
  <si>
    <t>Holiday</t>
  </si>
  <si>
    <t>211A.02, subd. 1(a)</t>
  </si>
  <si>
    <t>Campaign Finance</t>
  </si>
  <si>
    <t>Political Parties</t>
  </si>
  <si>
    <t>Soil and Water Conservation Districts</t>
  </si>
  <si>
    <t>Cities with a Primary</t>
  </si>
  <si>
    <t>Cities without a Primary</t>
  </si>
  <si>
    <t>Towns with November Elections</t>
  </si>
  <si>
    <t>School Districts with a Primary</t>
  </si>
  <si>
    <t>School Districts without a Primary</t>
  </si>
  <si>
    <t>Hospital Districts</t>
  </si>
  <si>
    <t>Filing officers who receive financial reports as per M.S. 211A.02 must post them on their public websites (if one is maintained) within 30 days of receipt of report. Officer must provide link to that webpage to the Campaign Finance Board. Does not apply to cities or towns with fewer than 400 registered voters as of January 1 of the year of the election. Reports are kept on website for 4 years.</t>
  </si>
  <si>
    <t>211A.02, subd. 6</t>
  </si>
  <si>
    <t>Terms begin for U.S. Representatives - January 3.</t>
  </si>
  <si>
    <t>U.S. Constitution, Amendment XX, section 1</t>
  </si>
  <si>
    <t>After the Election</t>
  </si>
  <si>
    <t>Terms begin for legislators, judges, county, soil and water conversation district, city, town, school district and hospital district officers elected at the November elections - 1st Monday in January of the year following their election.</t>
  </si>
  <si>
    <t>103C.315, subd. 2; 123B.09, subd. 1; 204D.02, subd. 2; 367.03, subd. 4; 412.02, subd. 2; 447.32, subd. 1</t>
  </si>
  <si>
    <t xml:space="preserve">Counties </t>
  </si>
  <si>
    <t>Legislators, judges, county commissioners and local officials of cities in metro area with population over 50,000 elected at November General Election file statement of economic interest within 60 days of accepting employment (taking office).</t>
  </si>
  <si>
    <t>10A.01, subds. 22 and 24; 10A.09, subd. 1(1)and(2); 473.121, subd. 2</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</si>
  <si>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February Uniform Election Day Special Election (Health Care Facility Outreach).</t>
  </si>
  <si>
    <t>203B.11, subd. 2</t>
  </si>
  <si>
    <t>Jurisdiction with February Uniform Election Day Special Election</t>
  </si>
  <si>
    <t>201.171</t>
  </si>
  <si>
    <t>Voter Registration</t>
  </si>
  <si>
    <t>Annual List Maintenance (ALM). After the close of the calendar year, the OSS shall determine if any registrants have not voted during the preceding four years. Those records will be changed to the status of "inactive." The OSS prepares a report to the county auditor containing the names of all registrants whose status was changed to "inactive."</t>
  </si>
  <si>
    <t>OSS must send Example Ballot to March township clerks (usually sent in December) - 30 days before absentee ballots must be made available.</t>
  </si>
  <si>
    <t>205.17, subd. 7</t>
  </si>
  <si>
    <t>Ballots</t>
  </si>
  <si>
    <t>Last day for towns with March elections to disseminate information to the public about the use of a new voting system – at least 60 days prior to the election.</t>
  </si>
  <si>
    <t>206.58, subd. 1</t>
  </si>
  <si>
    <t>Equipment</t>
  </si>
  <si>
    <t>Legislative Session Begins</t>
  </si>
  <si>
    <t>Minn. Const. Article IV</t>
  </si>
  <si>
    <t>Legislature</t>
  </si>
  <si>
    <t>204B.46; 205.10, subd. 6; 205.16, subds. 4 and 5; 205A.05, subd. 3; 205A.07, subds. 3 and 3b; 447.32, subd. 3</t>
  </si>
  <si>
    <t>Jurisdiction with April Uniform Election Day Special Election</t>
  </si>
  <si>
    <t>Notice</t>
  </si>
  <si>
    <t>Candidates for March township election may withdraw until 5 p.m. – within two days after filing closes.</t>
  </si>
  <si>
    <t>205.13, subd. 6</t>
  </si>
  <si>
    <t>Last day to appoint election judges for February Uniform Election Day Special Election – at least 25 days before election.</t>
  </si>
  <si>
    <t>204B.21, subd. 2</t>
  </si>
  <si>
    <t>Election Judges</t>
  </si>
  <si>
    <t>Last day to notify affected voters of a February Uniform Election Day Special Election polling place change – at least 25 days before election.</t>
  </si>
  <si>
    <t>204B.16, subd. 1a</t>
  </si>
  <si>
    <t>Polling Place</t>
  </si>
  <si>
    <t>203B.082, subd. 3(b)</t>
  </si>
  <si>
    <t>Last day to pre-register for February Uniform Election Day Special Election – in-person drop off closes at 5:00 p.m. Online registration closes at 11:59 p.m. 21 days before election.</t>
  </si>
  <si>
    <t>201.061, subd. 1</t>
  </si>
  <si>
    <t>206.83</t>
  </si>
  <si>
    <t>Last day for the operator of a residential facility to provide a certified list of employees eligible to vouch for residents of the facility to county auditor – no less than 20 days before the February Uniform Election Day Special Election.</t>
  </si>
  <si>
    <t>201.061, subd. 3(4)(b)</t>
  </si>
  <si>
    <t>203B.23, subd 1; 204B.45, subd. 2; 204B.46</t>
  </si>
  <si>
    <t>Absentee and Mail Ballot</t>
  </si>
  <si>
    <t>203B.081, subd. 7</t>
  </si>
  <si>
    <t>Last day for town board to cancel a special election scheduled for March Township Election Day that was ordered by the town board on its own motion - not less than 46 days before the election.</t>
  </si>
  <si>
    <t>205.10, subd. 6</t>
  </si>
  <si>
    <t>Election Day</t>
  </si>
  <si>
    <t>An updated master list for each precinct must be available for absentee voting. Absentee voting for a town general election held in March may begin 30 days before that election - as opposed to 46 days for all other elections.</t>
  </si>
  <si>
    <t>201.091, subd. 2; 204B.35, subd. 4</t>
  </si>
  <si>
    <t>March Town mail ballot shall be mailed by nonforwardable mail to all registered voters in mail ballot precincts identified for local elections. If a mail ballot envelope is rejected at least 5 days before the election, the ballot in the envelope must be considered spoiled and the auditor or clerk shall provide the voter with a replacement ballot. Send Non-registered Mail Ballot notice to Challenged/See ID identified voters - Not more than 46 days nor later than 14 days before a regularly scheduled election [March Town elections' absentee ballots might not be available until 30 days before].</t>
  </si>
  <si>
    <t>204B.45, subd. 2</t>
  </si>
  <si>
    <t>The county auditor is to transmit UOCAVA ballots for March town residents with UOCAVA applications on file for that calendar year. March town clerk to provide ballots to auditor's office for - at least 46 days before the election.</t>
  </si>
  <si>
    <t>203B.22</t>
  </si>
  <si>
    <t>The County Auditor must establish UOCAVA absentee ballot board for March Township Elections to examine all returned UOCAVA absentee ballot envelopes and accept or reject the absentee ballots. If an envelope has been rejected at least five days before the election, the ballots in the envelope must be considered spoiled and the official in charge of the absentee ballot board must provide the voter with a replacement absentee ballot and return envelope - during the 45 days before the election the board must immediately examine the return envelopes.</t>
  </si>
  <si>
    <t>203B.23</t>
  </si>
  <si>
    <t>An agent returning another's Absentee Ballot or Mail Ballot must show ID with name and signature. March Town election administrators record agent's name/address, voter's name/address and has agent sign the log. An agent may deliver no more than three other voters' ballots in any election. Ballot packets returned by agents are to be reviewed for tampering.</t>
  </si>
  <si>
    <t>203B.08, subd. 1; 8210.2200, subp. 3</t>
  </si>
  <si>
    <t>201.11, subd. 2</t>
  </si>
  <si>
    <t>10A.01, subds. 22, 24 and 35(27); 10A.09, subd. 6; 473.121, subd. 2</t>
  </si>
  <si>
    <t>Annual Campaign Finance Reports due if a final report has not been submitted —January 31 of each year.</t>
  </si>
  <si>
    <t>211A.02, subd. 1</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</si>
  <si>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March Town elections (Health Care Facility Outreach).</t>
  </si>
  <si>
    <t>Last day for jurisdictions with April Uniform Election Day Special Elections to disseminate information to the public about the use of a new voting system – at least 60 days prior to the election.</t>
  </si>
  <si>
    <t>201.225, subd. 6(b)</t>
  </si>
  <si>
    <t>203B.04, subd. 5; 203B.06, subd. 3</t>
  </si>
  <si>
    <t>Period of time for Absentee Voting for March Township Elections - at least 30 days before election.</t>
  </si>
  <si>
    <t>204B.35, subd. 4</t>
  </si>
  <si>
    <t>Town board establishes ballot board for March Town Elections. Returned absentee ballots are presented to the absentee ballot board within 5 days of receipt up until the 14th day before the election, then every 3 days. They will be marked either "accepted" or "rejected."</t>
  </si>
  <si>
    <t>203B.08, subd. 3; 203B.121, subds. 1 and 2</t>
  </si>
  <si>
    <t>Recording process for March town election absentee ballots received by hand delivery by an agent that includes the agent's name and address, the name and address of the absent voter whose ballot the agent is delivering, and agent's signature. Agent shall show identification which contains the agent's name and signature.</t>
  </si>
  <si>
    <t>8210.2200, subp. 3</t>
  </si>
  <si>
    <t xml:space="preserve"> 123A.48, subd. 14; 200.02, subd. 4(2); 205.07, subd. 3; 205.10, subd. 3a; 205A.05, subd. 1a; 375.101, subd. 1; 410.10, subd. 1; 447.32, subd. 2</t>
  </si>
  <si>
    <t>204B.16, subd. 1; 205.10, subds. 1, 3a and 4; 205.105, subd. 2; 205A.05, subds. 1, 1a and 2; 206.57, subd. 5a(a); 206.90, subd. 6; 373.50, subd. 2</t>
  </si>
  <si>
    <t>204C.03; subds. 1, 2 and 4</t>
  </si>
  <si>
    <t>200.02, subd. 24; 205.175; subd. 2; 205A.09, subd. 1</t>
  </si>
  <si>
    <t>200.02, subd. 24; 205.175, subds. 1 and 3; 205A.09, subd. 2</t>
  </si>
  <si>
    <t>Administrative</t>
  </si>
  <si>
    <t>Conference</t>
  </si>
  <si>
    <t>Secretary of State shall prepare the master list for each county auditor - by February 15 of each year.</t>
  </si>
  <si>
    <t>201.091, subd. 2</t>
  </si>
  <si>
    <t>Presidential Campaigns</t>
  </si>
  <si>
    <t>Last day to appoint election judges for March Township Elections – at least 25 days before election.</t>
  </si>
  <si>
    <t>Last day to notify affected voters of a March town election polling place change – at least 25 days before election.</t>
  </si>
  <si>
    <t>Counties must notify OSS of nondeliverable PVC information from previous calendar year elections - by February 15 of each year.</t>
  </si>
  <si>
    <t>201.121, subd. 3</t>
  </si>
  <si>
    <t>Time period for county, municipal or school district February Uniform Election Date special election (not special primary) canvass board to meet and certify results. Municipality or school district certifies official results to county - between 3rd and 10th day after special election.</t>
  </si>
  <si>
    <t>204C.33, subd. 1; 205.185, subd. 3; 205A.10, subd. 3</t>
  </si>
  <si>
    <t>A change in the boundary of an election precinct that has occurred as a result of a municipal boundary adjustment made under chapter 414 that is effective more than 21 days before the March Township elections takes effect at that election - more than 21 days before the election.</t>
  </si>
  <si>
    <t>204B.14, subd. 4a</t>
  </si>
  <si>
    <t>Boundaries</t>
  </si>
  <si>
    <t>Last day to pre-register for March Town Election – in-person drop off closes at 5:00 p.m. Online registration closes at 11:59 p.m. 21 days before election.</t>
  </si>
  <si>
    <t>Jurisdiction with May Uniform Election Day Special Election</t>
  </si>
  <si>
    <t>Last day for appointed election judges to provide written notice to employers with certification (appointment, hourly wage, hours of work) to be absent from work for serving on election day – at least 20 days before March Town elections.</t>
  </si>
  <si>
    <t>204B.195</t>
  </si>
  <si>
    <t>Last day for the operator of a residential facility to provide a certified list of employees eligible to vouch for residents of the facility to county auditor – no less than 20 days before the March town elections.</t>
  </si>
  <si>
    <t>204B.28, subd. 2; 204C.10; 8200.9115</t>
  </si>
  <si>
    <t>Auditor mails late registration letters to those with March Town elections who did not meet the pre-registration deadline.</t>
  </si>
  <si>
    <t>8200.3100</t>
  </si>
  <si>
    <t>After the close of business on the 19th day before the March Town elections, Absentee Ballot and Mail Ballot return envelopes marked as "accepted" may be opened, duplicated as needed, initialed and deposited in ballot box.</t>
  </si>
  <si>
    <t>203B.121, subds. 2(b)(6), 3(a) and 4; 204B.45, subd. 2; 204B.46; 8210.2450, subp. 6</t>
  </si>
  <si>
    <t>203B.04, subd. 5; 203B.06, subd. 1; 8210.0200, subp. 4</t>
  </si>
  <si>
    <t xml:space="preserve">Absentee Ballot </t>
  </si>
  <si>
    <t>Period of time when counties or municipalities can choose to make available a ballot counter and ballot box for the use of March Town elections "in person" Absentee Ballot voters (direct balloting). If alternate procedure is made available, Absentee Ballot voter must be given choice to use envelopes as per M.S. 203B.08, subd. 1 or place a voted ballot directly into a ballot counter. Absentee Ballot application and signature of a certification statement are still required. If SVRS being used, the "accepted" Absentee Ballot must be immediately recorded in SVRS. This alternative procedure is not available for mail ballots - during the 18 days before the election.</t>
  </si>
  <si>
    <t>203B.081, subd. 3</t>
  </si>
  <si>
    <t>204D.16(c); 205.16, subd. 2</t>
  </si>
  <si>
    <t>205.16, subd. 1</t>
  </si>
  <si>
    <t>205.16, subd. 3</t>
  </si>
  <si>
    <t>Last day to post notice of March Town municipal election and annual meeting, including bad weather alternate date – at least 10 days before election. (Optional for 1st, 2nd and 3rd class cities and *metro towns; mandatory for 4th class cities and *non-metro towns that dispensed with published notices).</t>
  </si>
  <si>
    <t>205.105; 205.16, subd. 1; 365.51, subd. 2; 373.50</t>
  </si>
  <si>
    <t>Last day for a March town election judge to submit written notice of serving voluntarily without pay – no later than 10 days before the election.</t>
  </si>
  <si>
    <t>204B.31, subd. 2</t>
  </si>
  <si>
    <t>Campaign finance reports due (If more than $750 raised or spent and an initial report has been filed) - 10 days before the March Township election.</t>
  </si>
  <si>
    <t>Final corrected master list available for March Township Elections – 7 days before Election.</t>
  </si>
  <si>
    <t>Last day for *metro-town clerk to publish 2nd of 2 notices of March Town election - 1 week before election. (Optional for non-metro towns)</t>
  </si>
  <si>
    <t>Period of time for agent delivery of March Town Absentee Ballots to a voter who would have difficulty getting to the polls because: 1) of incapacitating health reasons, 2) of disability, 3) is a patient of a health care facility, 4) is a resident of a facility providing assisted living services, 5) is a participant in a residential program for adults or, 6) is a resident of a shelter for battered women. The agent must have a preexisting relationship with the voter - during the 7 days preceding an election and until 8:00 p.m. on Election Day.</t>
  </si>
  <si>
    <t>203B.11, subd. 4</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</si>
  <si>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April Uniform Election Day elections (Health Care Facility Outreach).</t>
  </si>
  <si>
    <t>Last day to secure election materials from auditor – 4 days before March town elections.</t>
  </si>
  <si>
    <t>204B.28, subd. 2</t>
  </si>
  <si>
    <t>Town clerk’s office open at least 10:00 a.m. to Noon for March Town Absentee Ballot voting. If county administers Absentee Ballot voting, the county office must remain open at least 10:00 a.m. to Noon for acceptance of Absentee Ballot applications and casting of Absentee Ballots – Saturday before election.</t>
  </si>
  <si>
    <t>203B.085</t>
  </si>
  <si>
    <t>March Town elections Absentee Ballot voting offices open until 5:00 p.m. for acceptance of Absentee Ballot applications and casting of Absentee Ballots - until 5:00 p.m. on the day immediately preceding election.</t>
  </si>
  <si>
    <t>204B.29, subd. 1</t>
  </si>
  <si>
    <t>205.075, subd. 1</t>
  </si>
  <si>
    <t>204C.03</t>
  </si>
  <si>
    <t>205.175; subd. 2</t>
  </si>
  <si>
    <t>205.175, subd. 1 and 3</t>
  </si>
  <si>
    <t>203B.08, subds. 1 and 3; 203B.11, subd. 4</t>
  </si>
  <si>
    <t>Township faxes or e-mails unofficial March Town election results to auditor.</t>
  </si>
  <si>
    <t>After polls close on March Town Election Day, at least 2 members of the ballot boards must "count" (may "run" tapes/reports) the Absentee and Mail Ballots providing for vote totals for each candidate and question for each precinct. The Absentee Ballot count for a precinct must be recorded on its own summary statement. May have up to 24 hours to complete Absentee Ballot and Mail Ballot processing and counting tasks as per M.S. 203B.121, subd. 5(c). In state elections, Absentee Ballot and polling place totals for each precinct shall be combined before reported. In other elections, choice to report together or separately is available.</t>
  </si>
  <si>
    <t>203B.121, subd. 5</t>
  </si>
  <si>
    <t>204C.27</t>
  </si>
  <si>
    <t>201.12, subd. 4</t>
  </si>
  <si>
    <t>If an Absentee Ballot or Mail Ballot returned ballot envelope is rejected within 5 days of the March Town elections, the envelopes must remain sealed and the administrator must attempt to contact the voter to notify them of the rejection. Attempts to contact must be documented.</t>
  </si>
  <si>
    <t>203B.121, subd. 2(c)(3); 204B.45, subd. 2; 204B.46</t>
  </si>
  <si>
    <t>Counties post voter history from March Town elections. Give history to late Absentee Ballot and Mail Ballot (town clerks notify auditor of received late Absentee Ballots and Mail Ballots). Roster history must be done - within 6 weeks after the election.</t>
  </si>
  <si>
    <t>201.121, subd. 1(a)</t>
  </si>
  <si>
    <t>205.185, subd. 3(a) and (c)</t>
  </si>
  <si>
    <t>Township sends official canvassed March Town Election results to auditor</t>
  </si>
  <si>
    <t>Last day to return March Town election polling place rosters and completed voter registration cards to county auditor. A county auditor must receive these materials. If not delivered by deadline, county is responsible to coordinate arrangements to gather materials as soon as possible – within 48 hours after voting ends.</t>
  </si>
  <si>
    <t>Last day to appoint election judges for April Uniform Election Day Special Election – at least 25 days before election.</t>
  </si>
  <si>
    <t>Last day to notify affected voters of a April Uniform Election Day Special Election polling place change – at least 25 days before election.</t>
  </si>
  <si>
    <t>Last day for jurisdictions with May Uniform Election Day Special Elections to disseminate information to the public about the use of a new voting system – at least 60 days prior to the election.</t>
  </si>
  <si>
    <t>Last day to pre-register for April Uniform Election Day Special Election – in-person drop off closes at 5:00 p.m. Online registration closes at 11:59 p.m. 21 days before election.</t>
  </si>
  <si>
    <t>211A.05, subd. 1</t>
  </si>
  <si>
    <t>365.51, subd. 1</t>
  </si>
  <si>
    <t>204C.36; 209.021, subds. 1 and 3</t>
  </si>
  <si>
    <t>Last day for the operator of a residential facility to provide a certified list of employees eligible to vouch for residents of the facility to county auditor – no less than 20 days before the April Uniform Election Day Special Election.</t>
  </si>
  <si>
    <t>205.185; 204C.36; 209.021; 211A.05, subd. 1</t>
  </si>
  <si>
    <t>365.25, subd. 1</t>
  </si>
  <si>
    <t>204B.25, subd. 4; 204B.27, subd. 10; 8240.0200, subp. 2; 8240.2700, subp. 1</t>
  </si>
  <si>
    <t>County completes entry of a random sampling of 3% of March Town election day registration applications and sends notice of registration to the sampling of applicants (PVCs) - within 10 days after an election.</t>
  </si>
  <si>
    <t>201.121, subd. 3; 8200.2700</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</si>
  <si>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May Uniform Election Day elections (Health Care Facility Outreach).</t>
  </si>
  <si>
    <t>Campaign Finance Report due - 30 days after the March Town election (IF initial report filed and final report not filed). If a required subsequent report is not filed by its due date, the filing officer shall immediately notify the candidate/committee of the failure to file. If report is not filed within 10 days after the notification is mailed, the filing officer shall file a complaint with Office of Administrative Hearings as per M.S. 211B.32.</t>
  </si>
  <si>
    <t>211A.02, subd. 1; 211A.05; 211B.32</t>
  </si>
  <si>
    <t>Time period for county, municipal or school district April Uniform Election Date special election (not special primary) canvass board to meet and certify results. Municipality or school district certifies official results to county - between 3rd and 10th day after special election.</t>
  </si>
  <si>
    <t>Last day for non-primary-possible cities with odd-year general elections to establish a primary. Must notify OSS and County of change within 30 days - by April 15 in the year when a municipal general election is held.</t>
  </si>
  <si>
    <t>205.065, subd. 2</t>
  </si>
  <si>
    <t>Last day in any year for school district to adopt a resolution to choose nominees for school board by Primary - by resolution adopted by April 15.</t>
  </si>
  <si>
    <t>205A.03, subd. 1</t>
  </si>
  <si>
    <t>Last day to appoint election judges for May Uniform Election Day Special Election – at least 25 days before election.</t>
  </si>
  <si>
    <t>Last day to notify affected voters of a May Uniform Election Day Special Election polling place change – at least 25 days before election.</t>
  </si>
  <si>
    <t>Last day to pre-register for May Uniform Election Day Special Election – in-person drop off closes at 5:00 p.m. Online registration closes at 11:59 p.m. 21 days before election.</t>
  </si>
  <si>
    <t>Last day for counties to enter March Town roster voting history (including "received too late" Absentee and Mail Ballots) and EDRs into SVRS. EDR data entry can be extended if county notifies OSS before deadline. Upon receipt of extension request, the OSS must extend deadline by an additional 28 days - within 42 days of election.</t>
  </si>
  <si>
    <t>201.121, subd. 1(a); 201.171</t>
  </si>
  <si>
    <t>203B.121, subd. 2(d)</t>
  </si>
  <si>
    <t>Last day for the operator of a residential facility to provide a certified list of employees eligible to vouch for residents of the facility to county auditor – no less than 20 days before the May Uniform Election Day Special Election.</t>
  </si>
  <si>
    <t>206.82, subd. 2</t>
  </si>
  <si>
    <t>Last day for OSS to supply example primary and general ballot to county auditors (no later than May 1). County auditors shall distribute copies of the example ballot to municipal and school district clerks in municipalities and school districts holding elections that year. The official ballot must conform in all respects to the example ballot.</t>
  </si>
  <si>
    <t>204D.09, subd. 1</t>
  </si>
  <si>
    <t>Counties print registration counts by precinct and precinct SD split for ballot rotation programming - 8:00 a.m. on May 1 of the election year.</t>
  </si>
  <si>
    <t>206.61, subd. 5; 8220.0825</t>
  </si>
  <si>
    <t>Jurisdiction with August uniform special election date primaries or elections designates Absentee Ballot polling locations in addition to jurisdiction's office. Provides notice to OSS. There is to be at least 1 electronic ballot marker in each Absentee Ballot polling place - at least 14 weeks before the election.</t>
  </si>
  <si>
    <t>203B.081, subds. 6 and 8</t>
  </si>
  <si>
    <t>205.13, subd. 2; 205A.06, subd. 2</t>
  </si>
  <si>
    <t>Time period for county, municipal or school district May Uniform Election Date special election (not special primary) canvass board to meet and certify results. Municipality or school district certifies official results to county - between 3rd and 10th day after special election.</t>
  </si>
  <si>
    <t>If a jurisdiction has chosen to have drop boxes for absentee voting for an August election date election, must provide to OSS a list of designated absentee ballot drop box locations - at least 40 days before the absentee voting period begins for regularly scheduled primary and general elections.</t>
  </si>
  <si>
    <t>Last day for 2025 Legislature to meet in regular session - first Monday following the 3rd Saturday in May of any year.</t>
  </si>
  <si>
    <t>Minn. Const. Article IV, Section 12</t>
  </si>
  <si>
    <t>205.10, subd. 6; 205.16, subds. 4 and 5; 205A.05, subd. 3; 205A.07, subds. 3 and 3b; 447.32, subd. 3</t>
  </si>
  <si>
    <t>Candidate filing period for jurisdictions with a primary (known as the early filing period) - opens 84 days before election and closes 70 days before election.</t>
  </si>
  <si>
    <t xml:space="preserve">103C.305, subd. 2; 204B.09, subd. 1; 205.13, subd. 1a; 205A.06, subd. 1a </t>
  </si>
  <si>
    <t xml:space="preserve">Filing </t>
  </si>
  <si>
    <t>The city clerk (primary possible) must notify the Campaign Finance Board of the name and date filed of an individual required to file a statement of economic interest - Upon receiving an affidavit of candidacy or petition to appear on the ballot. (city office of 7-county metro area with population over 50,000).</t>
  </si>
  <si>
    <t>10A.01, subds. 22 and 24; 10A.09, subd. 2; 473.121, subd. 2</t>
  </si>
  <si>
    <t>An individual must file a statement of economic interest with the board (the Campaign Finance Board) after filing an affidavit of candidacy or petition to appear on the ballot for a 7-county metro area with population over 50,000 city office - within 14 days of filing.</t>
  </si>
  <si>
    <t>10A.01, subds. 22 and 24; 10A.09, subd. 1(3); 473.121, subd. 2</t>
  </si>
  <si>
    <t>Time period to meet with local election officials (including SDs with odd-year general elections) to review election procedures (can be earlier than May but we encourage counties to wait until after the legislative session) - at least 18 weeks before the general election.</t>
  </si>
  <si>
    <t>204B.28, subd. 1</t>
  </si>
  <si>
    <t>Filing officers who receive financial reports must post them on their public websites (if one is maintained) within 30 days of receipt of report. Provides link to webpage to the Campaign Finance Board. Does not apply to cities or towns with fewer than 400 registered voters as of January 1 of the year of the election. They are kept on website for 4 years.</t>
  </si>
  <si>
    <t>Last day for school district clerk to notify Commissioner of Education of a special school district election scheduled or canceled for the August election day for finance-related questions - at least 74 days before election.</t>
  </si>
  <si>
    <t>205A.05, subd. 3; 205A.07, subd. 3a</t>
  </si>
  <si>
    <t>Suggestion: Counties could print and archive registration counts by jurisdiction (especially by town), because it can help towns to determine if their standalone election is exempt from AVD requirement as per M.S. 206.57, subd. 5a(a) - by June 1 of each year.</t>
  </si>
  <si>
    <t>206.57, subd. 5a</t>
  </si>
  <si>
    <t>Last day to give notice of mail ballot procedures. Usual practice is to include instructions for primary and general elections; therefore, meeting both deadlines - 10 weeks before the August election date.</t>
  </si>
  <si>
    <t>Mail Elections</t>
  </si>
  <si>
    <t>204B.12, subd. 1</t>
  </si>
  <si>
    <t>205A.06, subd. 5</t>
  </si>
  <si>
    <t>204D.04, subd. 2</t>
  </si>
  <si>
    <t>County auditor makes master list available for absentee voting - 46 days before August election date.</t>
  </si>
  <si>
    <t xml:space="preserve">204B.45, subd. 2 </t>
  </si>
  <si>
    <t>Absentee Ballot voting for August election date elections. County auditor's office and municipal clerk's office conducting Absentee Ballot voting must be open from 9 a.m. to 3 p.m. the Saturday and until 5 p.m. the Monday before state primary election - at least 46 days prior to the state primary election.</t>
  </si>
  <si>
    <t>203B.05, subd. 1; 203B.085; 204B.35, subd. 4</t>
  </si>
  <si>
    <t>Jurisdictions with August election date elections establish Absentee Ballot boards. Returned absentee ballots are presented to the absentee ballot board within 5 days of receipt up until the 14th day before the election, then every 3 days. They will be marked either "accepted" or "rejected."</t>
  </si>
  <si>
    <t>All August election date Absentee Ballot administrators date, stamp or initial and record Absentee Ballot return envelopes (mark as received in SVRS) and place in secure location for ballot board review.</t>
  </si>
  <si>
    <t>203B.08, subd. 3; 8210.2300</t>
  </si>
  <si>
    <t>Date by which Major and Minor Political Parties need to qualify for inclusion on the income tax form and property tax refund return - must qualify as a Major or Minor Political Party by July 1 of the taxable year.</t>
  </si>
  <si>
    <t>10A.31, subd. 3a(a)and(b)</t>
  </si>
  <si>
    <t>10A.31, subd. 3a(d)</t>
  </si>
  <si>
    <t>Deadline for Charter Commissions to submit proposed charter amendments - at least 17 weeks before the general election.</t>
  </si>
  <si>
    <t>410.12, subd. 1</t>
  </si>
  <si>
    <t>Charter Elections</t>
  </si>
  <si>
    <t>Charter Commissions</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</si>
  <si>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August election date elections (Health Care Facility Outreach).</t>
  </si>
  <si>
    <t>205.13, subd. 2; 205A.06, subd. 2; 447.31, subd. 3</t>
  </si>
  <si>
    <t>Last day to appoint election judges for August election date elections - 25 days before.</t>
  </si>
  <si>
    <t>Last day to notify affected voters of an August election date election polling place change – at least 25 days before election.</t>
  </si>
  <si>
    <t>205.13, subd. 2; 205A.06, subd. 2; 447.32, subd. 3</t>
  </si>
  <si>
    <t>A change in the boundary of an election precinct that has occurred as a result of a municipal boundary adjustment made under chapter 414 that is effective more than 21 days before the August election date elections takes effect at that election - more than 21 days before.</t>
  </si>
  <si>
    <t>Last day for operator of a residential facility to provide to the county auditor a certified list of employees eligible to vouch for residents of the facility - no less than 20 days before August election date.</t>
  </si>
  <si>
    <t>Last day for appointed election judges to provide written notice to employers with certification (appointment, hourly wage, hours of work) to be absent from work for serving on election day – at least 20 days before August election date elections.</t>
  </si>
  <si>
    <t>Counties continue to mail incomplete and deficient registration letters. Mail late registration letters to those who missed pre-registration deadline for August election date elections.</t>
  </si>
  <si>
    <t>8200.2900; 8200.3100; 8200.3110</t>
  </si>
  <si>
    <t>School Districts with referendum votes on the August election day submit a copy of the mailing to property owners to all county auditors and to the Commissioner of Education - At least 15 days before election.</t>
  </si>
  <si>
    <t>126C.17, subd. 9(e)</t>
  </si>
  <si>
    <t>205.16, subd. 1; 205A.07, subd. 1</t>
  </si>
  <si>
    <t>204D.16(c); 205.16, subds. 2 and 3</t>
  </si>
  <si>
    <t>203B.081, subd. 6</t>
  </si>
  <si>
    <t>205.13, subd. 1a; 205A.06, subd. 1a</t>
  </si>
  <si>
    <t>The city clerk for cities without a primary must notify the Campaign Finance Board of the name and date filed (late filing period) of an individual required to file a statement of economic interest - Upon receiving an affidavit of candidacy or petition to appear on the ballot. (City office of 7-county metro area with population over 50,000).</t>
  </si>
  <si>
    <t>An individual must file a statement of economic interest with the board (the Campaign Finance Board) after filing (late filing period) an affidavit of candidacy or petition to appear on the ballot for a 7-county metro area with population over 50,000 city office - within 14 days of filing.</t>
  </si>
  <si>
    <t>Filing officers who receive financial reports (late filing period) must post them on their public websites (if one is maintained) within 30 days of receipt of report. They are kept on website for 4 years. Provides link to webpage to the Campaign Finance Board. Does not apply to cities or towns with fewer than 400 registered voters as of January 1 of the year of the election.</t>
  </si>
  <si>
    <t>The OSS shall prepare and publish a volume containing all state general laws relating to elections. The AG shall provide annotations to the OSS for this volume. Odd-year volumes are printed and delivered to counties - on or before August 1 of every odd-numbered year.</t>
  </si>
  <si>
    <t>204B.27, subd. 2</t>
  </si>
  <si>
    <t>Last day for an election judge to submit written notice of serving voluntarily without pay at August election date election - no later than 10 days before an election.</t>
  </si>
  <si>
    <t>If initial report has been filed, campaign finance reports due - 10 days before primary.</t>
  </si>
  <si>
    <t>211A.02</t>
  </si>
  <si>
    <t>OSS provides county abstract forms to auditors electronically via ERS - must be available at least one week prior to election.</t>
  </si>
  <si>
    <t>204B.27, subd. 1</t>
  </si>
  <si>
    <t>County auditor makes updated master list available for absentee voting - 7 days before August election date elections.</t>
  </si>
  <si>
    <t>Last day for cities and school districts with primaries to publish 2nd of 2 notices of primary election (exception for cities of the 4th class - may dispense with published notice but then must post notice) - 2 weeks' published notice.</t>
  </si>
  <si>
    <t>Period of time for agent delivery of Absentee Ballots to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Deadline is 8 p.m. election day - During the 7 days preceding an election.</t>
  </si>
  <si>
    <t>If an Absentee or Mail Ballot envelope is rejected within 5 days of the election, the envelope must remain sealed and the official in charge of the ballot board must attempt to contact the voter by telephone or e-mail to notify the voter of the rejected ballot. The official MUST document the attempts made to contact the voter - within 5 days of the election.</t>
  </si>
  <si>
    <t>203B.121, subd. 2(c)(3); 204B.45, subd. 2</t>
  </si>
  <si>
    <t>Last day for Election Official to complete the preparation of the election materials for August election date elections. Last day for clerks to secure election materials from County Auditor - at least 4 days before the election date.</t>
  </si>
  <si>
    <t>Last day to post primary sample ballot in school district clerk's office - at least 4 days before election.</t>
  </si>
  <si>
    <t>205A.07, subd. 2</t>
  </si>
  <si>
    <t>If a jurisdiction has chosen to have drop boxes for absentee voting for their November General elections, must provide to OSS a list of designated absentee ballot drop box locations - at least 40 days before the absentee voting period begins for regularly scheduled primary and general elections.</t>
  </si>
  <si>
    <t>Last day to apply for absentee ballots. See M.S. 203B.04, subd. 2 and 203B.11, subds. 3 and 4 for exceptions.</t>
  </si>
  <si>
    <t>203B.04, subd. 1</t>
  </si>
  <si>
    <t>August Election Date Absentee Ballot voting locations open until 5:00 p.m. on the day immediately preceding the election for acceptance of absentee ballot applications and casting of absentee ballots. School Districts administering their own AB for their standalone election are exempt.</t>
  </si>
  <si>
    <t>Last day for election judges to secure election supplies from clerk - by 9:00 p.m. the day preceding the election.</t>
  </si>
  <si>
    <t>204C.05; 204D.03, subd. 1; 205.065, subd. 1; 205A.03, subd. 2</t>
  </si>
  <si>
    <t>204D.03, subd. 1; 205.065, subd. 1; 205A.03, subd. 2</t>
  </si>
  <si>
    <t>203B.08, subds. 1 and 3</t>
  </si>
  <si>
    <t>205.13, subd. 1a; 205A.06, subd. 1a; 447.32, subd. 4</t>
  </si>
  <si>
    <t>After polls close on Election Day, at least two members of the ballot board must count the Absentee Ballots. Totals for each candidate/question in each precinct. The count must be recorded on a summary statement. May have up to 24 hours--see M.S. 203B.121, subd. 5 for greater details.</t>
  </si>
  <si>
    <t>Election Judges must return election material to Clerk's office - within 24 hours after the end of hours for voting.</t>
  </si>
  <si>
    <t>The county auditor shall post the voting history for every person who voted in the election. There are no extensions for posting history (only for EDR entry). Give history to rejected and late Absentee and Mail Ballots - within 6 weeks.</t>
  </si>
  <si>
    <t>August Election Date elections EDRs must be entered into SVRS within 42 days after the election, unless the county auditor notifies the OSS before the deadline has expired that the deadline will not be met. Upon receipt, the OSS must extend the deadline for additional 28 days. The OSS may waive a county's obligations if, on good cause shown, the county demonstrates its permanent inability to comply - within 42 days after election date.</t>
  </si>
  <si>
    <t>201.121, subd. 1</t>
  </si>
  <si>
    <t>Counties investigate EDR returned PVCs. Notify County Attorney of those with unsatisfactory proof of eligibility to vote. Mail notices for voting in the wrong place.</t>
  </si>
  <si>
    <t>201.016, subd. 1a; 201.121, subd. 3; 201.27</t>
  </si>
  <si>
    <t>Last day to return rosters and completed voter registration applications to county auditor - within 48 hours after voting hours end.</t>
  </si>
  <si>
    <t>Last day for "late filing" candidates to withdraw. Candidates may withdraw until 5:00 p.m. by filing an Affidavit of Withdrawal. Hospital district candidates in even-numbered years withdraw at the hospital district clerk's office - no later than 5:00 p.m. 2 days after filing closes.</t>
  </si>
  <si>
    <t>205.13, subd. 6; 205A.06, subd. 5; 447.32, subd. 4</t>
  </si>
  <si>
    <t>After 5:00 p.m. cities without a primary, towns with November elections, school districts without a primary and hospital districts (in even-numbered years) send candidate names, addresses and phone numbers to ballot preparer. Prefer that .pdf copies of the affidavits are sent to auditor.</t>
  </si>
  <si>
    <t>205.065, subd. 5; 205A.03, subd. 4(a)(2) and (b)</t>
  </si>
  <si>
    <t>204C.36, subd. 1(d); 209.021, subd. 1</t>
  </si>
  <si>
    <t>School Districts with referendum votes on the August Election date notify the Commissioner of Education of the results - within 15 days after the results have been certified (if there is not a recount).</t>
  </si>
  <si>
    <t>127C.17, subd. 9(e)</t>
  </si>
  <si>
    <t>Complete PVC mailing to 3% random sampling of primary EDRs - within 10 days after election.</t>
  </si>
  <si>
    <t>201.121; 8200.2700</t>
  </si>
  <si>
    <t>Ballot layout and programming continues and suggest verifying ballot information against each notice of election.</t>
  </si>
  <si>
    <t>206.82, subd. 1</t>
  </si>
  <si>
    <t>Last day to give notice of mail ballot procedures - 10 weeks before the November election date.</t>
  </si>
  <si>
    <t>Last day for OSS to load COA data - not within 47 days before a November general election.</t>
  </si>
  <si>
    <t>201.13, subd. 3</t>
  </si>
  <si>
    <t>County auditor makes master list available for absentee voting - 46 days before election day.</t>
  </si>
  <si>
    <t>Absentee voting for general elections. County auditor's office and municipal clerk's office conducting Absentee Ballot voting must be open for extra hours before a November election date election. See M.S. 203B.085, subd. 2 for listing of extra hours - at least 46 days prior to the general election.</t>
  </si>
  <si>
    <t>203B.05, subd. 2; 203B.085; 204B.35, subd. 4</t>
  </si>
  <si>
    <t>Jurisdictions with November election date elections establish ballot boards. Returned absentee ballots are presented to the absentee ballot board within 5 days of receipt up until the 14th day before the election, then every 3 days. They will be marked either "accepted" or "rejected."</t>
  </si>
  <si>
    <t>All Absentee Ballot administrators date, stamp or initial and record Absentee Ballot return envelopes (mark as received in SVRS) and place in secure location for ballot board review.</t>
  </si>
  <si>
    <t>The County Auditor must establish UOCAVA absentee ballot board for the November elections to examine all returned UOCAVA absentee ballot envelopes and accept or reject the absentee ballots. If an envelope has been rejected at least five days before the election, the ballots in the envelope must be considered spoiled and the official in charge of the absentee ballot board must provide the voter with a replacement absentee ballot and return envelope - during the 45 days before the election the board must immediately examine the return envelopes.</t>
  </si>
  <si>
    <t>Voter history from primary elections must be posted, including election-day registrations (if an extension has not been requested for EDRs only) - within 6 weeks after election.</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</si>
  <si>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State General date elections (Health Care Facility Outreach).</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</si>
  <si>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November elections (Health Care Facility Outreach).</t>
  </si>
  <si>
    <t>Last day to appoint election judges for November Elections - at least 25 days before election.</t>
  </si>
  <si>
    <t>A change in the boundary of an election precinct that has occurred as a result of a municipal boundary adjustment made under chapter 414 that is effective more than 21 days before the November elections takes effect at that election - more than 21 days before the election.</t>
  </si>
  <si>
    <t>Last day to pre-register for November elections – in-person drop off closes at 5:00 p.m. Online registration closes at 11:59 p.m. 21 days before election.</t>
  </si>
  <si>
    <t>Last day for the operator of a residential facility to provide a certified list of employees eligible to vouch for residents of the facility - no less than 20 days before the November elections.</t>
  </si>
  <si>
    <t>Last day for appointed election judges to provide written notice to employers with certification (appointment, hourly wage, hours of work) to be absent from work for serving on election day – at least 20 days before November Elections.</t>
  </si>
  <si>
    <t>Time period to publish in at least one newspaper of general circulation the Notice to Voters pursuant to M.S. 204D.16(c) (school districts exempt) - No earlier than 20 days and no later than 10 days before the November elections.</t>
  </si>
  <si>
    <t>204D.16(b) and (c)</t>
  </si>
  <si>
    <t>Counties continue to mail incomplete and deficient registration letters. Mail late registration letters to those who missed pre-registration deadline for November elections.</t>
  </si>
  <si>
    <t>School Districts with referendum votes on the November election day submit a copy of the mailing to property owners to all county auditors and to the Commissioner of Education - At least 15 days before election.</t>
  </si>
  <si>
    <t>Last day for municipalities and school districts with November general elections to publish 1st of 2 notices of general election (exception for cities of the 4th class and non-metro towns - may dispense with published notice but then must post notice) - 2 weeks' published notice.</t>
  </si>
  <si>
    <t>Last day for municipalities with a November general election to publish Notice to Voters pursuant to M.S. 204D.16(c) (optional for 4th class cities and non-metro counties). All municipalities with general shall prepare a sample ballot and make available for public inspection in clerk's office - at least 2 weeks before general.</t>
  </si>
  <si>
    <t>205.16, subds. 2 and 3</t>
  </si>
  <si>
    <t>Last day for an election judge to submit written notice of serving voluntarily without pay - no later than 10 days before the November elections.</t>
  </si>
  <si>
    <t>Campaign finance reports due - 10 days before the general election.</t>
  </si>
  <si>
    <t>Last day for municipalities and school districts with general elections to publish 2nd of 2 notices of general election (exception for cities of the 4th class and non-metro towns - may dispense with published notice but then must post notice) - 2 weeks' published notice.</t>
  </si>
  <si>
    <t>Final updated voter registration master list must be available – 7 days before election.</t>
  </si>
  <si>
    <t>Last day for write-in candidates for county office, who wishes to have write-in votes to be counted, to file a written request with filing officer - no later than 5:00 p.m. the 7th day before the election.</t>
  </si>
  <si>
    <t>204B.09, subd. 3</t>
  </si>
  <si>
    <t>203B.121(c)(3); 204B.45, subd. 2</t>
  </si>
  <si>
    <t>Last day for municipal or school district clerk to secure election materials from County Auditor - at least 4 days before November elections.</t>
  </si>
  <si>
    <t>203B.085, subd. 1</t>
  </si>
  <si>
    <t>Last day to apply for absentee ballots. Must be open until 5 p.m. See M.S. 203B.04, subd. 2 and 203B.11, subds. 3 and 4 for exceptions.</t>
  </si>
  <si>
    <t>203B.04, subd. 1; 204B.085, subd. 1</t>
  </si>
  <si>
    <t>Last day for election judges to secure election supplies from clerk - by 9 p.m. the day preceding the election.</t>
  </si>
  <si>
    <t>103C.305, subd. 1; 204C.05; 204D.03, subd. 2; 205.07, subd. 1; 205A.04, subd. 1; 447.32, subd. 2</t>
  </si>
  <si>
    <t>204C.03, subds. 1-3</t>
  </si>
  <si>
    <t>EDRs must be entered into SVRS, unless the county auditor notifies the OSS before deadline - 42 days after the election.</t>
  </si>
  <si>
    <t>201.121; 201.27</t>
  </si>
  <si>
    <t>Last day to return rosters and voter registration applications to county auditor - within 48 hours after voting hours end.</t>
  </si>
  <si>
    <t>Time period for Cities and School Districts to canvass results of general election - between the 3rd and 10th day following general election.</t>
  </si>
  <si>
    <t>205.185, subd. 3; 205A.10, subd. 3; 447.32, subd. 4</t>
  </si>
  <si>
    <t>211A.05</t>
  </si>
  <si>
    <t>Complete PVC mailing to 3% random sampling of general EDRs - within 10 days after election.</t>
  </si>
  <si>
    <t>Last day to request a recount in writing for county, municipal, and school district. And for ballot questions - within 7 days of canvass.</t>
  </si>
  <si>
    <t>204C.36; 209.021, subd. 1; 447.32, subd. 3</t>
  </si>
  <si>
    <t>First day to issue certificate of election for municipal and school districts - after the time for contesting elections has passed. Clerk issues certificate if the candidate has filed Certificate of Filing form and if the losing candidate has not requested a recount and/or provided a notice of contest.</t>
  </si>
  <si>
    <t>204C.36; 205.185, subd. 3; 205A.10, subd. 3; 209.021, subd. 1; 211A.05, subd. 1; 447.32, subd. 4</t>
  </si>
  <si>
    <t>Newly elected school district officers file acceptance of office with school clerk within 30 days of receiving certificate of election.</t>
  </si>
  <si>
    <t>205A.10, subd. 3</t>
  </si>
  <si>
    <t>203B.05, subd. 2; 203B.081, subds. 6-8</t>
  </si>
  <si>
    <t>204B.14, subd. 4</t>
  </si>
  <si>
    <t>Campaign financial reports due - 30 days after November general election.</t>
  </si>
  <si>
    <t>204B.16, subds. 1 and 3</t>
  </si>
  <si>
    <t>201.225, subd. 6(a)</t>
  </si>
  <si>
    <t>204B.45, subd. 1; 8210.3000, subp. 2</t>
  </si>
  <si>
    <t>Cities and towns that received Voting Operations, Technology, and Election Resources Account funds provide an explanation of use of funds for previous fiscal year to county - by December 15 of each year</t>
  </si>
  <si>
    <t>5.305, subd. 6(b)</t>
  </si>
  <si>
    <t>Last day to post voter history from November election date elections, including Election Day registration or notify the Secretary of State that the deadline will not be met (EDRs only) – within 6 weeks after the election.</t>
  </si>
  <si>
    <t>201.171; 201.121</t>
  </si>
  <si>
    <t>205.13, subds. 1a and 2</t>
  </si>
  <si>
    <t>Time period for to send notice of absentee rejection if the voter has not otherwise voted in the November elections - 6 to 10 weeks after election.</t>
  </si>
  <si>
    <t>Last day for town clerk to post notice of filing period for March Election – including the closing time of 5:00 p.m. The municipal clerk's office must be open for filing from 1:00 to 5:00 p.m. on the last day of filing (subd. 1a) - at least 10 days before first day to file affidavits.</t>
  </si>
  <si>
    <t>205.10, subd. 6; 205.16, subds. 4 and 5</t>
  </si>
  <si>
    <t>Last day to change precinct boundary prior to March Township Election - at least 10 weeks before the date of the next election.</t>
  </si>
  <si>
    <t>Last day to provide notice of election and the special mail procedure - at least 10 weeks prior to the election.</t>
  </si>
  <si>
    <t>Filing officers for March Town elections who receive financial reports must post them on their public websites (if one is maintained) within 30 days of receipt of report. They are kept on website for 4 years. Provides link to webpage to the Campaign Finance Board. Does not apply to cities or towns with fewer than 400 registered voters as of January 1 of the year of the election.</t>
  </si>
  <si>
    <t>Counties need jurisdiction voter registration numbers for decision if city or town has fewer than 400 registered voters for exemption of webpage display of candidate M.S. 211A.02 required financial statements - As of January 1 of the year in which the election is to be held.</t>
  </si>
  <si>
    <t>211A.02, subd. 6(c)</t>
  </si>
  <si>
    <t>Last day for cities/towns and counties (unorganized territory) to change by ordinance or resolution a polling place for each election precinct for the following calendar year - by December 31 of each year.</t>
  </si>
  <si>
    <t>204B.16, subd. 1</t>
  </si>
  <si>
    <t xml:space="preserve">Counties distribute Voting Operations, Technology, and Elections Resources Account funds to cities and towns unless another agreement has been made - by December 31 each year. </t>
  </si>
  <si>
    <t>5.305, subd. 4(a)</t>
  </si>
  <si>
    <t>Counties must report to OSS an explanation of how the Voting Operations, Technology, and Elections Resources Account funds were used during the previous fiscal year and a certification that they were spent in accordance with the statute. See M.S. 5.305, subd. 6 for details - Annually by December 31.</t>
  </si>
  <si>
    <t>205A.11, subd. 2</t>
  </si>
  <si>
    <t>Suggested Admin Procedure: Please record the following amounts relating to HAVA funds: 1) amount spent to purchase election equipment; 2) amount spent for Operating Costs; 3) balance left from Assistive Voting Machine grants; 4) balance left from optical scan central count and precinct count machine grants; 5) interest earned from: a) assistive voting machine grants; and b) optical scan central count and precinct count machine grants.</t>
  </si>
  <si>
    <t>HAVA</t>
  </si>
  <si>
    <t>Last day for counties to report to the OSS on the combined number of UOCAVA absentee ballots transmitted to voters and the number of UOCAVA Absentee ballots returned and cast - no later than 60 days after the local general elections.</t>
  </si>
  <si>
    <t>203B.19</t>
  </si>
  <si>
    <t>Terms begin for city, town, and school district officers elected at the November 2025 General Election - first Monday in January.</t>
  </si>
  <si>
    <t>123B.09, subd. 1; 367.03, subd. 4; 412.02, subd. 2</t>
  </si>
  <si>
    <t>10A.01, subds. 22 and 24; 10A.09, subd. 1(1); 473.121, subd. 2</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</si>
  <si>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February Uniform Election Day elections (Health Care Facility Outreach).</t>
  </si>
  <si>
    <t>OSS must send Example Ballots to township clerks in towns with March elections (usually sent in December) - 30 days before Absentee Ballots must be made available.</t>
  </si>
  <si>
    <t>Last day for the chair of the county or legislative district executive committee (political parties) to issue call for caucus and to provide the county auditor and municipal clerk with the place, date and time of the caucus - at least 20 days before the precinct caucus.</t>
  </si>
  <si>
    <t>202A.14, subds. 2 and 3</t>
  </si>
  <si>
    <t>Caucus</t>
  </si>
  <si>
    <t>OSS shall provide to the chair and ranking minority members of the legislative committees with jurisdiction over elections a statistical report related to Absentee Ballot voting in the most recent general election cycle - by January 15 of every odd-numbered year.</t>
  </si>
  <si>
    <t>203B.28</t>
  </si>
  <si>
    <t>March township elections candidates may withdraw until 5 p.m. - two days after filing period closes.</t>
  </si>
  <si>
    <t>counties</t>
  </si>
  <si>
    <t>Mail ballot precincts/mail elections ballots shall be mailed by nonforwardable mail to all registered voters. If a mail ballot envelope is rejected at least 5 days before the election, the ballot in the envelope must be considered spoiled and the auditor or clerk shall provide the voter with a replacement ballot - Not more than 46 days nor later than 14 days before a regularly scheduled election [March township election's ballots might not be available until 30 days before].</t>
  </si>
  <si>
    <t>The county auditor is to transmit UOCAVA ballots for town residents with UOCAVA applications on file for that calendar year. March town elections clerk to provide ballots to auditor's office for transmission - at least 46 days before the election.</t>
  </si>
  <si>
    <t>All March Town election administrators date, stamp or initial and record returned voted ballot envelopes (if SVRS being used, mark as received in SVRS) and place in secure location for ballot board review.</t>
  </si>
  <si>
    <t>203B.08, subd. 3; 8210.2300; 8210.2400</t>
  </si>
  <si>
    <t>203B.08, subd. 3; 203B.121, subd. 5(c); 204B.45, subd. 2</t>
  </si>
  <si>
    <t>County auditor shall make caucus information available (OSS caucus finder) - at least 10 days before caucuses.</t>
  </si>
  <si>
    <t>202A.14, subd. 3</t>
  </si>
  <si>
    <t>202A.19, subd. 2</t>
  </si>
  <si>
    <t>Last day for Political Party County or Legislative District Chair to provide published notice of the holding of precinct caucus stating the place, date and time - at least 6 days published notice.</t>
  </si>
  <si>
    <t>Annual campaign financial reports due - January 31st of each year.</t>
  </si>
  <si>
    <t>OSS must compile county VOTER funds reports and submit a summary report to the chairs and ranking chairs and ranking minority members of legislative committees with jurisdiction over elections policy and finance - No later than January 31 of each year.</t>
  </si>
  <si>
    <t>5.305, subd. 6(c)</t>
  </si>
  <si>
    <t>202A.14, subd. 1</t>
  </si>
  <si>
    <t>202A.19, subds. 1 and 5</t>
  </si>
  <si>
    <t>203B.121, subd. 1</t>
  </si>
  <si>
    <t>Absentee Ballots ready for March Township Elections - at least 30 days before March township elections.</t>
  </si>
  <si>
    <t>203B.081, subd. 2; 204B.35, subd. 4</t>
  </si>
  <si>
    <t>Last day to appoint election judges for March Township elections - at least 25 days before election.</t>
  </si>
  <si>
    <t>Last day to notify affected voters of a polling place change for March Township Elections - at least 25 days before election.</t>
  </si>
  <si>
    <t>A change in the boundary of an election precinct that has occurred as a result of a municipal boundary adjustment made under chapter 414 that is effective more than 21 days before the March Township elections takes effect at that election - more than 21 days before the election (Monday is a holiday).</t>
  </si>
  <si>
    <t>Last day to pre-register for March Town Elections – in-person drop off closes at 5:00 p.m. Online registration closes at 11:59 p.m. 21 days before election.</t>
  </si>
  <si>
    <t>Last day for an operator of a residential facility to provide a certified list of employees eligible to vouch for residents of the facility - no less than 20 days before the March town elections.</t>
  </si>
  <si>
    <t>Period of time when counties or municipalities can choose to make available a ballot counter and ballot box for the use of March Town elections "in person" Absentee Ballot voters (direct balloting). If alternate procedure is made available, Absentee Ballot voter must be given choice to use envelopes as per M.S. 203B.08, subd. 1 or place a voted ballot directly into a ballot counter. Absentee Ballot application and signature of a certification statement are still required. If SVRS being used, the "accepted" Absentee Ballot must be immediately recorded in SVRS. This alternative procedure is not available for mail ballots - during the 7 days before the election.</t>
  </si>
  <si>
    <t>Last day for town clerk to publish 1st of 2 Notices of Election - 2 weeks' published notice. (Optional for *non-metro towns)</t>
  </si>
  <si>
    <t>Last day to send either the first or subsequent mail ballots to registered voters for the March Township Elections - no later than 14 days before the election.</t>
  </si>
  <si>
    <t>Last day for March Town Election judge to submit written notice of serving voluntarily without pay - no later than 10 days before the election.</t>
  </si>
  <si>
    <t>OSS shall report to the chair and ranking minority members of the leg. Committees with jurisdiction over elections the number of notices reported under M.S. 201.121 (nondeliverable EDR PVCs) to the OSS for the previous election calendar year by county and precinct - By March 1 of every year.</t>
  </si>
  <si>
    <t>Last day for *metro-town clerk to publish 2nd of 2 notices of election - 1 week before election. (Optional for non-metro towns)</t>
  </si>
  <si>
    <t>Final corrected master list available for Township Elections – 7 days before Election.</t>
  </si>
  <si>
    <t>Last day for clerk to secure election materials from auditor - 4 days before March Town Elections.</t>
  </si>
  <si>
    <t>203B.085, subd. 2</t>
  </si>
  <si>
    <t>Last day to apply for March Town Absentee Ballots. Exceptions for some residents/patients in health care/residential facilities, hospitals and shelters (M.S. 203B.04, subd. 2 and 203B.11, subds. 3 and 4) and Mail Ballot and Mail Election eligible voters not registered at the time ballots were mailed (M.S. 204B.45, subd. 2 and 204B.46) - Absentee Ballot applications may be submitted at any time not less than 1 day before the day of that election.</t>
  </si>
  <si>
    <t>203B.04; subds. 1 and 2; 203B.11, subds. 3 and 4; 204B.45, subd. 2; 204B.46</t>
  </si>
  <si>
    <t>If auditor is conducting Absentee Ballot voting for March township elections, office must be open until 5:00 p.m.</t>
  </si>
  <si>
    <t>Last day for election judges to secure election supplies from town clerk - not later than 9:00 p.m. the day before the election.</t>
  </si>
  <si>
    <t>204B.09, subd. 1</t>
  </si>
  <si>
    <t>135A.17; 201.061, subd. 3a(b)</t>
  </si>
  <si>
    <t>If a town has chosen to have drop boxes for absentee voting for the March Town elections, the town and OSS publishes locations on their websites - at least 35 days before the absentee voting period begins (30 days for March Town elections) for regularly scheduled primary and general elections.</t>
  </si>
  <si>
    <t>If a town has chosen to have drop boxes for absentee voting for the March Town elections, they provide updated list (if any changes from original list) of drop box locations to OSS - at least 20 days before the absentee voting period begins (30 days for March Town elections) for regularly scheduled primary and general elections.</t>
  </si>
  <si>
    <t>If a town has chosen to have drop boxes for absentee voting for the March town elections and there have been changes from the original list, the jurisdiction and OSS publishes updated locations on their websites - at least 15 days before the absentee voting period begins for regularly scheduled primary and general elections (March town elections have a 30 day absentee voting period).</t>
  </si>
  <si>
    <t>If a Jurisdiction has chosen to have drop boxes for absentee voting for their August election date elections, the jurisdiction and OSS publishes locations on their websites - at least 35 days before the absentee voting period begins for regularly scheduled primary and general elections.</t>
  </si>
  <si>
    <t>If a jurisdiction has chosen to have drop boxes for absentee voting for the August election date, they provide updated list (if any changes from original list) of drop box locations to OSS - at least 20 days before the absentee voting period begins for regularly scheduled primary and general elections.</t>
  </si>
  <si>
    <t>If a jurisdiction has chosen to have drop boxes for absentee voting for the August election date and there have been changes from the original list, the jurisdiction and OSS publishes updated locations on their websites - at least 15 days before the absentee voting period begins for regularly scheduled primary and general elections.</t>
  </si>
  <si>
    <t>Voters on permanent absentee voting list are sent August election date ballots (applications no longer sent). Administrators continue to send ballots to voters who choose to be on list through absentee voting period. Not to be sent to voters in mail ballot precincts - During absentee voting period.</t>
  </si>
  <si>
    <t>Absentee Ballot voting locations for the August election date elections must be open from 9:00 a.m. to 3:00 p.m. for acceptance of absentee ballot applications and casting of absentee ballots. School districts administering their own absentee voting for a standalone election are exempt - on the Saturday immediately preceding the election.</t>
  </si>
  <si>
    <t>If a Jurisdiction has chosen to have drop boxes for absentee voting for the November election date elections, the jurisdiction and OSS publishes locations on their websites - at least 35 days before the absentee voting period begins.</t>
  </si>
  <si>
    <t>If a jurisdiction has chosen to have drop boxes for absentee voting for the November general elections, they provide updated list (if any changes from original list) of drop box locations to OSS - at least 20 days before the absentee voting period begins for regularly scheduled primary and general elections.</t>
  </si>
  <si>
    <t>If a jurisdiction has chosen to have drop boxes for absentee voting for the November general elections and there have been changes from the original list, the jurisdiction and OSS publishes updated locations on their websites - at least 15 days before the absentee voting period begins for regularly scheduled primary and general elections.</t>
  </si>
  <si>
    <t>Voters on permanent absentee voting list are sent November Election Date ballots (applications no longer sent). Administrators continue to send ballots to voters who choose to be on list through absentee voting period. Not to be sent to voters in mail ballot precincts (some exceptions apply) - During absentee voting period.</t>
  </si>
  <si>
    <t>Absentee Ballot voting locations for the November Elections must be open from 9:00 a.m. to 3:00 p.m. for acceptance of absentee ballot applications and casting of absentee ballots (if school district administers their own absentee voting then exempt from this requirement) - on Saturday before.</t>
  </si>
  <si>
    <t>If a town has chosen to have drop boxes for absentee voting for the March Town elections, an updated location list (if any changes from original list) is placed on the OSS and the jurisdiction's websites - at least 15 days before the absentee voting period begins (30 days for March Town elections) for regularly scheduled primary and general elections.</t>
  </si>
  <si>
    <t>Voters on permanent absentee voting list are sent March Town elections ballots (applications no longer sent). Administrators continue to send ballots to voters who choose to be on list through absentee voting period. Not to be sent to voters in mail ballot precincts - During absentee voting period.</t>
  </si>
  <si>
    <r>
      <t xml:space="preserve">If a town has chosen mail </t>
    </r>
    <r>
      <rPr>
        <i/>
        <sz val="12"/>
        <color theme="1"/>
        <rFont val="Calibri"/>
        <family val="2"/>
      </rPr>
      <t>balloting</t>
    </r>
    <r>
      <rPr>
        <sz val="12"/>
        <color theme="1"/>
        <rFont val="Calibri"/>
        <family val="2"/>
      </rPr>
      <t xml:space="preserve"> for their March Town elections, last day to provide notice (post) of mail balloting and the special mail procedure. If first mail ballot election, an </t>
    </r>
    <r>
      <rPr>
        <i/>
        <sz val="12"/>
        <color theme="1"/>
        <rFont val="Calibri"/>
        <family val="2"/>
      </rPr>
      <t>additional</t>
    </r>
    <r>
      <rPr>
        <sz val="12"/>
        <color theme="1"/>
        <rFont val="Calibri"/>
        <family val="2"/>
      </rPr>
      <t xml:space="preserve"> notice must be given by a </t>
    </r>
    <r>
      <rPr>
        <i/>
        <sz val="12"/>
        <color theme="1"/>
        <rFont val="Calibri"/>
        <family val="2"/>
      </rPr>
      <t>different</t>
    </r>
    <r>
      <rPr>
        <sz val="12"/>
        <color theme="1"/>
        <rFont val="Calibri"/>
        <family val="2"/>
      </rPr>
      <t xml:space="preserve"> method - at least 10 weeks prior to the election.</t>
    </r>
  </si>
  <si>
    <r>
      <t xml:space="preserve">Time period for Town March Elections candidate filings. Filing offices </t>
    </r>
    <r>
      <rPr>
        <i/>
        <sz val="12"/>
        <color theme="1"/>
        <rFont val="Calibri"/>
        <family val="2"/>
      </rPr>
      <t>must</t>
    </r>
    <r>
      <rPr>
        <sz val="12"/>
        <color theme="1"/>
        <rFont val="Calibri"/>
        <family val="2"/>
      </rPr>
      <t xml:space="preserve"> be open for filing from 1-5 p.m.</t>
    </r>
    <r>
      <rPr>
        <i/>
        <sz val="12"/>
        <color theme="1"/>
        <rFont val="Calibri"/>
        <family val="2"/>
      </rPr>
      <t xml:space="preserve"> </t>
    </r>
    <r>
      <rPr>
        <sz val="12"/>
        <color theme="1"/>
        <rFont val="Calibri"/>
        <family val="2"/>
      </rPr>
      <t>on the last day of filing - 70-56 days before the election.</t>
    </r>
  </si>
  <si>
    <r>
      <t>New Year's Day Holiday:</t>
    </r>
    <r>
      <rPr>
        <sz val="12"/>
        <color rgb="FF000000"/>
        <rFont val="Calibri"/>
        <family val="2"/>
      </rPr>
      <t xml:space="preserve"> No public business shall be transacted, except in cases of necessity.</t>
    </r>
  </si>
  <si>
    <r>
      <t xml:space="preserve">Candidate or committee </t>
    </r>
    <r>
      <rPr>
        <i/>
        <sz val="12"/>
        <color theme="1"/>
        <rFont val="Calibri"/>
        <family val="2"/>
      </rPr>
      <t>Initial Campaign Financial Report</t>
    </r>
    <r>
      <rPr>
        <sz val="12"/>
        <color theme="1"/>
        <rFont val="Calibri"/>
        <family val="2"/>
      </rPr>
      <t xml:space="preserve"> due with 14 days of raising or spending more than $750 for a candidate or ballot question campaign </t>
    </r>
    <r>
      <rPr>
        <i/>
        <sz val="12"/>
        <color theme="1"/>
        <rFont val="Calibri"/>
        <family val="2"/>
      </rPr>
      <t>anytime</t>
    </r>
    <r>
      <rPr>
        <sz val="12"/>
        <color theme="1"/>
        <rFont val="Calibri"/>
        <family val="2"/>
      </rPr>
      <t xml:space="preserve"> within the calendar year. M.S. 211A.02 identified financial reports are required to be submitted until the Final Report is filed for </t>
    </r>
    <r>
      <rPr>
        <i/>
        <sz val="12"/>
        <color theme="1"/>
        <rFont val="Calibri"/>
        <family val="2"/>
      </rPr>
      <t>that</t>
    </r>
    <r>
      <rPr>
        <sz val="12"/>
        <color theme="1"/>
        <rFont val="Calibri"/>
        <family val="2"/>
      </rPr>
      <t xml:space="preserve"> candidate or ballot question campaign.</t>
    </r>
  </si>
  <si>
    <r>
      <t>Annual List Maintenance (ALM).</t>
    </r>
    <r>
      <rPr>
        <b/>
        <sz val="12"/>
        <color rgb="FF000000"/>
        <rFont val="Calibri"/>
        <family val="2"/>
      </rPr>
      <t xml:space="preserve"> </t>
    </r>
    <r>
      <rPr>
        <sz val="12"/>
        <color rgb="FF000000"/>
        <rFont val="Calibri"/>
        <family val="2"/>
      </rPr>
      <t>After the close of the calendar year, the OSS shall determine if any registrants have not voted during the preceding four years. Those records will be changed to the status of "inactive." The OSS prepares a report to the county auditor containing the names of all registrants whose status was changed to "inactive."</t>
    </r>
  </si>
  <si>
    <r>
      <t>Annual List Maintenance (ALM).</t>
    </r>
    <r>
      <rPr>
        <b/>
        <sz val="12"/>
        <color rgb="FF000000"/>
        <rFont val="Calibri"/>
        <family val="2"/>
      </rPr>
      <t xml:space="preserve"> </t>
    </r>
    <r>
      <rPr>
        <sz val="12"/>
        <color rgb="FF000000"/>
        <rFont val="Calibri"/>
        <family val="2"/>
      </rPr>
      <t>After the close of the calendar year, the OSS shall determine if any registrants have not voted during the preceding four years. Those records will be changed to the status of "inactive." OSS prepares a report to the county auditor containing the names of all registrants whose status was changed to "inactive."</t>
    </r>
  </si>
  <si>
    <r>
      <t xml:space="preserve">Because of the Annual List Maintenance (ALM), if a jurisdiction has sent any Absentee Ballots for February special elections, March town elections, or the Presidential Nomination Primary (in presidential election years) to </t>
    </r>
    <r>
      <rPr>
        <i/>
        <sz val="12"/>
        <color theme="1"/>
        <rFont val="Calibri"/>
        <family val="2"/>
      </rPr>
      <t>registered</t>
    </r>
    <r>
      <rPr>
        <sz val="12"/>
        <color theme="1"/>
        <rFont val="Calibri"/>
        <family val="2"/>
      </rPr>
      <t xml:space="preserve"> voters before this date, they should contact the county elections office and verify that those names are not on the </t>
    </r>
    <r>
      <rPr>
        <i/>
        <sz val="12"/>
        <color theme="1"/>
        <rFont val="Calibri"/>
        <family val="2"/>
      </rPr>
      <t>inactivation</t>
    </r>
    <r>
      <rPr>
        <sz val="12"/>
        <color theme="1"/>
        <rFont val="Calibri"/>
        <family val="2"/>
      </rPr>
      <t xml:space="preserve"> list. If so, the county will need to re-activate the voter's record because they have applied for an Absentee Ballot (completed an election activity that includes signing a certification statement) before the ALM process and, therefore, their record should remain active.</t>
    </r>
  </si>
  <si>
    <r>
      <t xml:space="preserve">Last day for postsecondary institutions to submit to county a written agreement that they will certify for use accurate updated </t>
    </r>
    <r>
      <rPr>
        <i/>
        <sz val="12"/>
        <color theme="1"/>
        <rFont val="Calibri"/>
        <family val="2"/>
      </rPr>
      <t>residential housing lists</t>
    </r>
    <r>
      <rPr>
        <sz val="12"/>
        <color theme="1"/>
        <rFont val="Calibri"/>
        <family val="2"/>
      </rPr>
      <t xml:space="preserve"> under M.S. 135A.17. Agreement is effective for </t>
    </r>
    <r>
      <rPr>
        <i/>
        <sz val="12"/>
        <color theme="1"/>
        <rFont val="Calibri"/>
        <family val="2"/>
      </rPr>
      <t>all</t>
    </r>
    <r>
      <rPr>
        <sz val="12"/>
        <color theme="1"/>
        <rFont val="Calibri"/>
        <family val="2"/>
      </rPr>
      <t xml:space="preserve"> subsequent elections held in </t>
    </r>
    <r>
      <rPr>
        <i/>
        <sz val="12"/>
        <color theme="1"/>
        <rFont val="Calibri"/>
        <family val="2"/>
      </rPr>
      <t>that</t>
    </r>
    <r>
      <rPr>
        <sz val="12"/>
        <color theme="1"/>
        <rFont val="Calibri"/>
        <family val="2"/>
      </rPr>
      <t xml:space="preserve"> </t>
    </r>
    <r>
      <rPr>
        <b/>
        <sz val="12"/>
        <color theme="1"/>
        <rFont val="Calibri"/>
        <family val="2"/>
      </rPr>
      <t>calendar</t>
    </r>
    <r>
      <rPr>
        <sz val="12"/>
        <color theme="1"/>
        <rFont val="Calibri"/>
        <family val="2"/>
      </rPr>
      <t xml:space="preserve"> year - no later than 60 days prior to the </t>
    </r>
    <r>
      <rPr>
        <i/>
        <sz val="12"/>
        <color theme="1"/>
        <rFont val="Calibri"/>
        <family val="2"/>
      </rPr>
      <t>March Town</t>
    </r>
    <r>
      <rPr>
        <sz val="12"/>
        <color theme="1"/>
        <rFont val="Calibri"/>
        <family val="2"/>
      </rPr>
      <t xml:space="preserve"> elections.</t>
    </r>
  </si>
  <si>
    <r>
      <t xml:space="preserve">Candidate filing closes for March Town elections - 56 days before the election. The municipal clerk's office </t>
    </r>
    <r>
      <rPr>
        <i/>
        <sz val="12"/>
        <color rgb="FF000000"/>
        <rFont val="Calibri"/>
        <family val="2"/>
      </rPr>
      <t>must</t>
    </r>
    <r>
      <rPr>
        <sz val="12"/>
        <color rgb="FF000000"/>
        <rFont val="Calibri"/>
        <family val="2"/>
      </rPr>
      <t xml:space="preserve"> be open for filing from 1-5 p.m. on the last day of the filing period.</t>
    </r>
  </si>
  <si>
    <r>
      <t xml:space="preserve">Last day to provide written notice of </t>
    </r>
    <r>
      <rPr>
        <i/>
        <sz val="12"/>
        <color theme="1"/>
        <rFont val="Calibri"/>
        <family val="2"/>
      </rPr>
      <t>April Uniform Election Date</t>
    </r>
    <r>
      <rPr>
        <sz val="12"/>
        <color theme="1"/>
        <rFont val="Calibri"/>
        <family val="2"/>
      </rPr>
      <t xml:space="preserve"> special and/or mail elections to auditor (if notice is not provided earlier than this date). Last day to provide notice of special election </t>
    </r>
    <r>
      <rPr>
        <i/>
        <sz val="12"/>
        <color theme="1"/>
        <rFont val="Calibri"/>
        <family val="2"/>
      </rPr>
      <t>cancellation.</t>
    </r>
    <r>
      <rPr>
        <sz val="12"/>
        <color theme="1"/>
        <rFont val="Calibri"/>
        <family val="2"/>
      </rPr>
      <t xml:space="preserve"> Last day for auditor to notify OSS of special and/or mail elections by scheduling the election in SVRS – at least 84 days before election.</t>
    </r>
  </si>
  <si>
    <r>
      <t xml:space="preserve">Martin Luther King Jr. Day Holiday: </t>
    </r>
    <r>
      <rPr>
        <sz val="12"/>
        <color rgb="FF000000"/>
        <rFont val="Calibri"/>
        <family val="2"/>
      </rPr>
      <t>No public business shall be transacted, except in cases of necessity.</t>
    </r>
  </si>
  <si>
    <r>
      <t xml:space="preserve">Period of time to do public accuracy test of </t>
    </r>
    <r>
      <rPr>
        <i/>
        <sz val="12"/>
        <color theme="1"/>
        <rFont val="Calibri"/>
        <family val="2"/>
      </rPr>
      <t>March Town</t>
    </r>
    <r>
      <rPr>
        <sz val="12"/>
        <color theme="1"/>
        <rFont val="Calibri"/>
        <family val="2"/>
      </rPr>
      <t xml:space="preserve"> voting equipment to include tabulator and/or assistive voting devices – at least 3 days before use. Publish notice at least two days </t>
    </r>
    <r>
      <rPr>
        <i/>
        <sz val="12"/>
        <color theme="1"/>
        <rFont val="Calibri"/>
        <family val="2"/>
      </rPr>
      <t xml:space="preserve">before </t>
    </r>
    <r>
      <rPr>
        <sz val="12"/>
        <color theme="1"/>
        <rFont val="Calibri"/>
        <family val="2"/>
      </rPr>
      <t>test.</t>
    </r>
  </si>
  <si>
    <r>
      <t>Must appoint</t>
    </r>
    <r>
      <rPr>
        <i/>
        <sz val="12"/>
        <color theme="1"/>
        <rFont val="Calibri"/>
        <family val="2"/>
      </rPr>
      <t xml:space="preserve"> March Town </t>
    </r>
    <r>
      <rPr>
        <sz val="12"/>
        <color theme="1"/>
        <rFont val="Calibri"/>
        <family val="2"/>
      </rPr>
      <t xml:space="preserve">election </t>
    </r>
    <r>
      <rPr>
        <i/>
        <sz val="12"/>
        <color theme="1"/>
        <rFont val="Calibri"/>
        <family val="2"/>
      </rPr>
      <t xml:space="preserve">absentee, mail and/or UOCAVA </t>
    </r>
    <r>
      <rPr>
        <sz val="12"/>
        <color theme="1"/>
        <rFont val="Calibri"/>
        <family val="2"/>
      </rPr>
      <t xml:space="preserve">(county appoints UOCAVA) ballot board members by the time they are to examine the voted ballot </t>
    </r>
    <r>
      <rPr>
        <i/>
        <sz val="12"/>
        <color theme="1"/>
        <rFont val="Calibri"/>
        <family val="2"/>
      </rPr>
      <t>return</t>
    </r>
    <r>
      <rPr>
        <sz val="12"/>
        <color theme="1"/>
        <rFont val="Calibri"/>
        <family val="2"/>
      </rPr>
      <t xml:space="preserve"> envelopes and mark them "accepted" or "rejected" - before voted ballots are returned.</t>
    </r>
  </si>
  <si>
    <r>
      <t xml:space="preserve">Last day to post on county and town websites the location, days and times of absentee/early voting locations for the </t>
    </r>
    <r>
      <rPr>
        <i/>
        <sz val="12"/>
        <color theme="1"/>
        <rFont val="Calibri"/>
        <family val="2"/>
      </rPr>
      <t>March Town</t>
    </r>
    <r>
      <rPr>
        <sz val="12"/>
        <color theme="1"/>
        <rFont val="Calibri"/>
        <family val="2"/>
      </rPr>
      <t xml:space="preserve"> elections. If town does not have a website, notice is published - at least 14 days before the first day of absentee voting (begins 30 days before March Town elections).</t>
    </r>
  </si>
  <si>
    <r>
      <t xml:space="preserve">Municipality must not make a change to </t>
    </r>
    <r>
      <rPr>
        <i/>
        <sz val="12"/>
        <color rgb="FF000000"/>
        <rFont val="Calibri"/>
        <family val="2"/>
      </rPr>
      <t>number or name of a street address</t>
    </r>
    <r>
      <rPr>
        <sz val="12"/>
        <color rgb="FF000000"/>
        <rFont val="Calibri"/>
        <family val="2"/>
      </rPr>
      <t xml:space="preserve"> of existing residence effective during the 45 days prior to any election (March Town Elections) which includes the affected residence.</t>
    </r>
  </si>
  <si>
    <r>
      <t>Local Officials</t>
    </r>
    <r>
      <rPr>
        <sz val="12"/>
        <color rgb="FF000000"/>
        <rFont val="Calibri"/>
        <family val="2"/>
      </rPr>
      <t xml:space="preserve"> (cities of over 50,000 in metro area) and </t>
    </r>
    <r>
      <rPr>
        <i/>
        <sz val="12"/>
        <color rgb="FF000000"/>
        <rFont val="Calibri"/>
        <family val="2"/>
      </rPr>
      <t>Public Officials</t>
    </r>
    <r>
      <rPr>
        <sz val="12"/>
        <color rgb="FF000000"/>
        <rFont val="Calibri"/>
        <family val="2"/>
      </rPr>
      <t xml:space="preserve"> (all county commissioners) as per 10A.01, subds. 22 and 35(27) file an annual statement of economic interest - by the last Monday in January of each year that the individual remains in office.</t>
    </r>
  </si>
  <si>
    <r>
      <t xml:space="preserve">Provide for instruction of voters with a demonstration voting system in a public place for the six weeks immediately prior to the first election (March Town) at which the </t>
    </r>
    <r>
      <rPr>
        <i/>
        <sz val="12"/>
        <color rgb="FF000000"/>
        <rFont val="Calibri"/>
        <family val="2"/>
      </rPr>
      <t>new</t>
    </r>
    <r>
      <rPr>
        <sz val="12"/>
        <color rgb="FF000000"/>
        <rFont val="Calibri"/>
        <family val="2"/>
      </rPr>
      <t xml:space="preserve"> voting system will be used.</t>
    </r>
  </si>
  <si>
    <r>
      <t xml:space="preserve">Last day to post on OSS, county and jurisdiction websites the location, days and times of absentee/early voting locations for the </t>
    </r>
    <r>
      <rPr>
        <i/>
        <sz val="12"/>
        <color theme="1"/>
        <rFont val="Calibri"/>
        <family val="2"/>
      </rPr>
      <t>April Uniform Election Day Special Election</t>
    </r>
    <r>
      <rPr>
        <sz val="12"/>
        <color theme="1"/>
        <rFont val="Calibri"/>
        <family val="2"/>
      </rPr>
      <t>. If municipality does not have a website, notice is published - at least 14 days before the first day of absentee voting.</t>
    </r>
  </si>
  <si>
    <r>
      <t xml:space="preserve">Last day to certify to OSS that the electronic rosters (e-pollbooks) being used at </t>
    </r>
    <r>
      <rPr>
        <i/>
        <sz val="12"/>
        <color theme="1"/>
        <rFont val="Calibri"/>
        <family val="2"/>
      </rPr>
      <t>March Town</t>
    </r>
    <r>
      <rPr>
        <sz val="12"/>
        <color theme="1"/>
        <rFont val="Calibri"/>
        <family val="2"/>
      </rPr>
      <t xml:space="preserve"> election </t>
    </r>
    <r>
      <rPr>
        <i/>
        <sz val="12"/>
        <color theme="1"/>
        <rFont val="Calibri"/>
        <family val="2"/>
      </rPr>
      <t xml:space="preserve">meet all of the requirements </t>
    </r>
    <r>
      <rPr>
        <sz val="12"/>
        <color theme="1"/>
        <rFont val="Calibri"/>
        <family val="2"/>
      </rPr>
      <t xml:space="preserve">of M.S. 201.225 - at least 30 days before </t>
    </r>
    <r>
      <rPr>
        <i/>
        <sz val="12"/>
        <color theme="1"/>
        <rFont val="Calibri"/>
        <family val="2"/>
      </rPr>
      <t>each</t>
    </r>
    <r>
      <rPr>
        <sz val="12"/>
        <color theme="1"/>
        <rFont val="Calibri"/>
        <family val="2"/>
      </rPr>
      <t xml:space="preserve"> election.</t>
    </r>
  </si>
  <si>
    <r>
      <t xml:space="preserve">Last day to send </t>
    </r>
    <r>
      <rPr>
        <i/>
        <sz val="12"/>
        <color theme="1"/>
        <rFont val="Calibri"/>
        <family val="2"/>
      </rPr>
      <t>March Town</t>
    </r>
    <r>
      <rPr>
        <sz val="12"/>
        <color theme="1"/>
        <rFont val="Calibri"/>
        <family val="2"/>
      </rPr>
      <t xml:space="preserve"> elections absentee ballots to voters on permanent absentee ballot list (applications no longer sent). Not to be sent to voters in mail ballot precincts. Obtain list from County - at least 30 days before March Town elections</t>
    </r>
  </si>
  <si>
    <r>
      <t>FEBRUARY UNIFORM ELECTION DAY: 2nd Tuesday in February.</t>
    </r>
    <r>
      <rPr>
        <sz val="12"/>
        <color rgb="FF000000"/>
        <rFont val="Calibri"/>
        <family val="2"/>
      </rPr>
      <t xml:space="preserve"> A county, municipal or school district question and/or county commissioner, municipal office or school board vacancy special election </t>
    </r>
    <r>
      <rPr>
        <i/>
        <sz val="12"/>
        <color rgb="FF000000"/>
        <rFont val="Calibri"/>
        <family val="2"/>
      </rPr>
      <t>may</t>
    </r>
    <r>
      <rPr>
        <sz val="12"/>
        <color rgb="FF000000"/>
        <rFont val="Calibri"/>
        <family val="2"/>
      </rPr>
      <t xml:space="preserve"> be held this date.</t>
    </r>
  </si>
  <si>
    <r>
      <t xml:space="preserve">FEBRUARY UNIFORM ELECTION DAY: 2nd Tuesday in February: Special Note for Towns: </t>
    </r>
    <r>
      <rPr>
        <sz val="12"/>
        <color rgb="FF000000"/>
        <rFont val="Calibri"/>
        <family val="2"/>
      </rPr>
      <t xml:space="preserve">Other jurisdictions may </t>
    </r>
    <r>
      <rPr>
        <i/>
        <sz val="12"/>
        <color rgb="FF000000"/>
        <rFont val="Calibri"/>
        <family val="2"/>
      </rPr>
      <t>also</t>
    </r>
    <r>
      <rPr>
        <sz val="12"/>
        <color rgb="FF000000"/>
        <rFont val="Calibri"/>
        <family val="2"/>
      </rPr>
      <t xml:space="preserve"> hold special elections on this date. If the town is </t>
    </r>
    <r>
      <rPr>
        <i/>
        <sz val="12"/>
        <color rgb="FF000000"/>
        <rFont val="Calibri"/>
        <family val="2"/>
      </rPr>
      <t>not</t>
    </r>
    <r>
      <rPr>
        <sz val="12"/>
        <color rgb="FF000000"/>
        <rFont val="Calibri"/>
        <family val="2"/>
      </rPr>
      <t xml:space="preserve"> holding a </t>
    </r>
    <r>
      <rPr>
        <i/>
        <sz val="12"/>
        <color rgb="FF000000"/>
        <rFont val="Calibri"/>
        <family val="2"/>
      </rPr>
      <t>standalone</t>
    </r>
    <r>
      <rPr>
        <sz val="12"/>
        <color rgb="FF000000"/>
        <rFont val="Calibri"/>
        <family val="2"/>
      </rPr>
      <t xml:space="preserve"> election: 1) Assistive voting devices </t>
    </r>
    <r>
      <rPr>
        <i/>
        <sz val="12"/>
        <color rgb="FF000000"/>
        <rFont val="Calibri"/>
        <family val="2"/>
      </rPr>
      <t>are</t>
    </r>
    <r>
      <rPr>
        <sz val="12"/>
        <color rgb="FF000000"/>
        <rFont val="Calibri"/>
        <family val="2"/>
      </rPr>
      <t xml:space="preserve"> required and 2) Inclement weather postponement is decided by the jurisdiction with the </t>
    </r>
    <r>
      <rPr>
        <i/>
        <sz val="12"/>
        <color rgb="FF000000"/>
        <rFont val="Calibri"/>
        <family val="2"/>
      </rPr>
      <t>larger</t>
    </r>
    <r>
      <rPr>
        <sz val="12"/>
        <color rgb="FF000000"/>
        <rFont val="Calibri"/>
        <family val="2"/>
      </rPr>
      <t xml:space="preserve"> geographic area.</t>
    </r>
  </si>
  <si>
    <r>
      <t>FEBRUARY UNIFORM ELECTION DAY: 2nd Tuesday in February.</t>
    </r>
    <r>
      <rPr>
        <sz val="12"/>
        <color rgb="FF000000"/>
        <rFont val="Calibri"/>
        <family val="2"/>
      </rPr>
      <t xml:space="preserve"> No special taxing district (M.S. 275.066), school board, county board, city council or town board shall conduct a meeting between 6:00 to 8:00 p.m. on day of </t>
    </r>
    <r>
      <rPr>
        <i/>
        <sz val="12"/>
        <color rgb="FF000000"/>
        <rFont val="Calibri"/>
        <family val="2"/>
      </rPr>
      <t>an</t>
    </r>
    <r>
      <rPr>
        <sz val="12"/>
        <color rgb="FF000000"/>
        <rFont val="Calibri"/>
        <family val="2"/>
      </rPr>
      <t xml:space="preserve"> election held within its boundaries. No Minnesota state college or university events can be scheduled between 6:00 to 8:00 p.m. on day of </t>
    </r>
    <r>
      <rPr>
        <i/>
        <sz val="12"/>
        <color rgb="FF000000"/>
        <rFont val="Calibri"/>
        <family val="2"/>
      </rPr>
      <t>an</t>
    </r>
    <r>
      <rPr>
        <sz val="12"/>
        <color rgb="FF000000"/>
        <rFont val="Calibri"/>
        <family val="2"/>
      </rPr>
      <t xml:space="preserve"> election held within political subdivision of its location.</t>
    </r>
  </si>
  <si>
    <r>
      <t xml:space="preserve">FEBRUARY UNIFORM ELECTION DAY: 2nd Tuesday in February. </t>
    </r>
    <r>
      <rPr>
        <b/>
        <u/>
        <sz val="12"/>
        <color rgb="FF000000"/>
        <rFont val="Calibri"/>
        <family val="2"/>
      </rPr>
      <t>Metro</t>
    </r>
    <r>
      <rPr>
        <b/>
        <sz val="12"/>
        <color rgb="FF000000"/>
        <rFont val="Calibri"/>
        <family val="2"/>
      </rPr>
      <t xml:space="preserve"> Area: </t>
    </r>
    <r>
      <rPr>
        <sz val="12"/>
        <color rgb="FF000000"/>
        <rFont val="Calibri"/>
        <family val="2"/>
      </rPr>
      <t>Minimum voting hours 10:00 a.m. to 8:00 p.m. (*Metro Area includes the following Counties: Anoka, Carver, Chisago, Dakota, Hennepin, Isanti, Ramsey, Scott, Sherburne, Washington and Wright).</t>
    </r>
  </si>
  <si>
    <r>
      <t xml:space="preserve">FEBRUARY UNIFORM ELECTION DAY: Jurisdiction with February Uniform Election Day Special Election: </t>
    </r>
    <r>
      <rPr>
        <b/>
        <u/>
        <sz val="12"/>
        <color rgb="FF000000"/>
        <rFont val="Calibri"/>
        <family val="2"/>
      </rPr>
      <t>Non</t>
    </r>
    <r>
      <rPr>
        <b/>
        <sz val="12"/>
        <color rgb="FF000000"/>
        <rFont val="Calibri"/>
        <family val="2"/>
      </rPr>
      <t xml:space="preserve">-Metro Area: </t>
    </r>
    <r>
      <rPr>
        <sz val="12"/>
        <color rgb="FF000000"/>
        <rFont val="Calibri"/>
        <family val="2"/>
      </rPr>
      <t>Minimum voting hours 5:00 p.m. to 8:00 p.m. (*Metro area includes the following Counties: Anoka, Carver, Chisago, Dakota, Hennepin, Isanti, Ramsey, Scott, Sherburne, Washington and Wright). Longer hours can be approved by resolution or petition of voters. See M.S. 205.175, subd. 3 for details.</t>
    </r>
  </si>
  <si>
    <r>
      <t xml:space="preserve">MACO </t>
    </r>
    <r>
      <rPr>
        <sz val="12"/>
        <color rgb="FF000000"/>
        <rFont val="Calibri"/>
        <family val="2"/>
      </rPr>
      <t>Winter Conference - February 11-13, 2025</t>
    </r>
  </si>
  <si>
    <r>
      <t xml:space="preserve">Presidents' Day Holiday: </t>
    </r>
    <r>
      <rPr>
        <sz val="12"/>
        <color rgb="FF000000"/>
        <rFont val="Calibri"/>
        <family val="2"/>
      </rPr>
      <t>No public business shall be transacted, except in cases of necessity.</t>
    </r>
  </si>
  <si>
    <r>
      <t xml:space="preserve">Period of time to do public accuracy test of </t>
    </r>
    <r>
      <rPr>
        <i/>
        <sz val="12"/>
        <color theme="1"/>
        <rFont val="Calibri"/>
        <family val="2"/>
      </rPr>
      <t>April Uniform Election Day Special Elections</t>
    </r>
    <r>
      <rPr>
        <sz val="12"/>
        <color theme="1"/>
        <rFont val="Calibri"/>
        <family val="2"/>
      </rPr>
      <t xml:space="preserve"> voting equipment to include tabulator and/or assistive voting devices – at least 3 days before use. Publish notice at least two days </t>
    </r>
    <r>
      <rPr>
        <i/>
        <sz val="12"/>
        <color theme="1"/>
        <rFont val="Calibri"/>
        <family val="2"/>
      </rPr>
      <t xml:space="preserve">before </t>
    </r>
    <r>
      <rPr>
        <sz val="12"/>
        <color theme="1"/>
        <rFont val="Calibri"/>
        <family val="2"/>
      </rPr>
      <t>test.</t>
    </r>
  </si>
  <si>
    <r>
      <t xml:space="preserve">Last day to provide written notice of </t>
    </r>
    <r>
      <rPr>
        <i/>
        <sz val="12"/>
        <color theme="1"/>
        <rFont val="Calibri"/>
        <family val="2"/>
      </rPr>
      <t>May Uniform Election Date</t>
    </r>
    <r>
      <rPr>
        <sz val="12"/>
        <color theme="1"/>
        <rFont val="Calibri"/>
        <family val="2"/>
      </rPr>
      <t xml:space="preserve"> special and/or mail elections to auditor (if notice is not provided earlier than this date). Last day to provide notice of special election </t>
    </r>
    <r>
      <rPr>
        <i/>
        <sz val="12"/>
        <color theme="1"/>
        <rFont val="Calibri"/>
        <family val="2"/>
      </rPr>
      <t>cancellation.</t>
    </r>
    <r>
      <rPr>
        <sz val="12"/>
        <color theme="1"/>
        <rFont val="Calibri"/>
        <family val="2"/>
      </rPr>
      <t xml:space="preserve"> Last day for auditor to notify OSS of special and/or mail elections by scheduling the election in SVRS – at least 84 days before election.</t>
    </r>
  </si>
  <si>
    <r>
      <t xml:space="preserve">Counties produce polling place rosters for </t>
    </r>
    <r>
      <rPr>
        <i/>
        <sz val="12"/>
        <color theme="1"/>
        <rFont val="Calibri"/>
        <family val="2"/>
      </rPr>
      <t>March Town</t>
    </r>
    <r>
      <rPr>
        <sz val="12"/>
        <color theme="1"/>
        <rFont val="Calibri"/>
        <family val="2"/>
      </rPr>
      <t xml:space="preserve"> elections after completing all registration-related tasks. </t>
    </r>
    <r>
      <rPr>
        <i/>
        <sz val="12"/>
        <color theme="1"/>
        <rFont val="Calibri"/>
        <family val="2"/>
      </rPr>
      <t>Paper</t>
    </r>
    <r>
      <rPr>
        <sz val="12"/>
        <color theme="1"/>
        <rFont val="Calibri"/>
        <family val="2"/>
      </rPr>
      <t xml:space="preserve"> VRAs received by OSS by 5:00 p.m. on the 21st day before will be forwarded to appropriate counties as soon as possible. Also all </t>
    </r>
    <r>
      <rPr>
        <i/>
        <sz val="12"/>
        <color theme="1"/>
        <rFont val="Calibri"/>
        <family val="2"/>
      </rPr>
      <t>"online"</t>
    </r>
    <r>
      <rPr>
        <sz val="12"/>
        <color theme="1"/>
        <rFont val="Calibri"/>
        <family val="2"/>
      </rPr>
      <t xml:space="preserve"> VRAs received up until 11:59 p.m. on the 21st day </t>
    </r>
    <r>
      <rPr>
        <i/>
        <sz val="12"/>
        <color theme="1"/>
        <rFont val="Calibri"/>
        <family val="2"/>
      </rPr>
      <t>must be</t>
    </r>
    <r>
      <rPr>
        <sz val="12"/>
        <color theme="1"/>
        <rFont val="Calibri"/>
        <family val="2"/>
      </rPr>
      <t xml:space="preserve"> processed. Counties might not receive queued records until a couple days later (security checks). If the OSS is printing rosters, there are deadlines for "locking" the rosters.</t>
    </r>
  </si>
  <si>
    <r>
      <t>Must appoint</t>
    </r>
    <r>
      <rPr>
        <i/>
        <sz val="12"/>
        <color theme="1"/>
        <rFont val="Calibri"/>
        <family val="2"/>
      </rPr>
      <t xml:space="preserve"> April Uniform Election Day Special Elections</t>
    </r>
    <r>
      <rPr>
        <sz val="12"/>
        <color theme="1"/>
        <rFont val="Calibri"/>
        <family val="2"/>
      </rPr>
      <t xml:space="preserve"> </t>
    </r>
    <r>
      <rPr>
        <i/>
        <sz val="12"/>
        <color theme="1"/>
        <rFont val="Calibri"/>
        <family val="2"/>
      </rPr>
      <t xml:space="preserve">absentee, mail and/or UOCAVA </t>
    </r>
    <r>
      <rPr>
        <sz val="12"/>
        <color theme="1"/>
        <rFont val="Calibri"/>
        <family val="2"/>
      </rPr>
      <t xml:space="preserve">(county appoints UOCAVA) ballot board members by the time they are to examine the voted ballot </t>
    </r>
    <r>
      <rPr>
        <i/>
        <sz val="12"/>
        <color theme="1"/>
        <rFont val="Calibri"/>
        <family val="2"/>
      </rPr>
      <t>return</t>
    </r>
    <r>
      <rPr>
        <sz val="12"/>
        <color theme="1"/>
        <rFont val="Calibri"/>
        <family val="2"/>
      </rPr>
      <t xml:space="preserve"> envelopes and mark them "accepted" or "rejected" - before voted ballots are returned.</t>
    </r>
  </si>
  <si>
    <r>
      <t xml:space="preserve">Last day to send a April Uniform Election Day Special Election absentee </t>
    </r>
    <r>
      <rPr>
        <i/>
        <sz val="12"/>
        <color rgb="FF000000"/>
        <rFont val="Calibri"/>
        <family val="2"/>
      </rPr>
      <t>ballot</t>
    </r>
    <r>
      <rPr>
        <sz val="12"/>
        <color rgb="FF000000"/>
        <rFont val="Calibri"/>
        <family val="2"/>
      </rPr>
      <t xml:space="preserve"> to each person on the list of voters who have applied to automatically receive an absentee ballot – at least 46 days before the election.</t>
    </r>
  </si>
  <si>
    <r>
      <t xml:space="preserve">Municipality must not make a change to </t>
    </r>
    <r>
      <rPr>
        <i/>
        <sz val="12"/>
        <color rgb="FF000000"/>
        <rFont val="Calibri"/>
        <family val="2"/>
      </rPr>
      <t>number or name of a street address</t>
    </r>
    <r>
      <rPr>
        <sz val="12"/>
        <color rgb="FF000000"/>
        <rFont val="Calibri"/>
        <family val="2"/>
      </rPr>
      <t xml:space="preserve"> of existing residence effective during the 45 days prior to any election (April Uniform Election Day Special Election) which includes the affected residence.</t>
    </r>
  </si>
  <si>
    <r>
      <t xml:space="preserve">Provide for instruction of voters with a demonstration voting system in a public place for the six weeks immediately prior to the first election (April Uniform Election Day Special Elections) at which the </t>
    </r>
    <r>
      <rPr>
        <i/>
        <sz val="12"/>
        <color rgb="FF000000"/>
        <rFont val="Calibri"/>
        <family val="2"/>
      </rPr>
      <t>new</t>
    </r>
    <r>
      <rPr>
        <sz val="12"/>
        <color rgb="FF000000"/>
        <rFont val="Calibri"/>
        <family val="2"/>
      </rPr>
      <t xml:space="preserve"> voting system will be used.</t>
    </r>
  </si>
  <si>
    <r>
      <t xml:space="preserve">Last day to publish </t>
    </r>
    <r>
      <rPr>
        <i/>
        <sz val="12"/>
        <color theme="1"/>
        <rFont val="Calibri"/>
        <family val="2"/>
      </rPr>
      <t>March Town</t>
    </r>
    <r>
      <rPr>
        <sz val="12"/>
        <color theme="1"/>
        <rFont val="Calibri"/>
        <family val="2"/>
      </rPr>
      <t xml:space="preserve"> </t>
    </r>
    <r>
      <rPr>
        <i/>
        <sz val="12"/>
        <color theme="1"/>
        <rFont val="Calibri"/>
        <family val="2"/>
      </rPr>
      <t>municipal</t>
    </r>
    <r>
      <rPr>
        <sz val="12"/>
        <color theme="1"/>
        <rFont val="Calibri"/>
        <family val="2"/>
      </rPr>
      <t xml:space="preserve"> election </t>
    </r>
    <r>
      <rPr>
        <i/>
        <sz val="12"/>
        <color theme="1"/>
        <rFont val="Calibri"/>
        <family val="2"/>
      </rPr>
      <t xml:space="preserve">Notice to Voters </t>
    </r>
    <r>
      <rPr>
        <sz val="12"/>
        <color theme="1"/>
        <rFont val="Calibri"/>
        <family val="2"/>
      </rPr>
      <t>(replaces sample ballot)</t>
    </r>
    <r>
      <rPr>
        <i/>
        <sz val="12"/>
        <color theme="1"/>
        <rFont val="Calibri"/>
        <family val="2"/>
      </rPr>
      <t xml:space="preserve"> </t>
    </r>
    <r>
      <rPr>
        <sz val="12"/>
        <color theme="1"/>
        <rFont val="Calibri"/>
        <family val="2"/>
      </rPr>
      <t>pursuant to M.S. 204D.16(c)</t>
    </r>
    <r>
      <rPr>
        <i/>
        <sz val="12"/>
        <color theme="1"/>
        <rFont val="Calibri"/>
        <family val="2"/>
      </rPr>
      <t xml:space="preserve"> </t>
    </r>
    <r>
      <rPr>
        <sz val="12"/>
        <color theme="1"/>
        <rFont val="Calibri"/>
        <family val="2"/>
      </rPr>
      <t>(Optional for *non-metro towns) – at least two weeks before municipal election.</t>
    </r>
  </si>
  <si>
    <r>
      <t xml:space="preserve">Last day for town clerk to </t>
    </r>
    <r>
      <rPr>
        <i/>
        <sz val="12"/>
        <color theme="1"/>
        <rFont val="Calibri"/>
        <family val="2"/>
      </rPr>
      <t>publish</t>
    </r>
    <r>
      <rPr>
        <sz val="12"/>
        <color theme="1"/>
        <rFont val="Calibri"/>
        <family val="2"/>
      </rPr>
      <t xml:space="preserve"> </t>
    </r>
    <r>
      <rPr>
        <i/>
        <sz val="12"/>
        <color theme="1"/>
        <rFont val="Calibri"/>
        <family val="2"/>
      </rPr>
      <t>1st</t>
    </r>
    <r>
      <rPr>
        <sz val="12"/>
        <color theme="1"/>
        <rFont val="Calibri"/>
        <family val="2"/>
      </rPr>
      <t xml:space="preserve"> of 2 notices of </t>
    </r>
    <r>
      <rPr>
        <i/>
        <sz val="12"/>
        <color theme="1"/>
        <rFont val="Calibri"/>
        <family val="2"/>
      </rPr>
      <t xml:space="preserve">March Town </t>
    </r>
    <r>
      <rPr>
        <sz val="12"/>
        <color theme="1"/>
        <rFont val="Calibri"/>
        <family val="2"/>
      </rPr>
      <t>election. Optional for *non-metro towns – 2 weeks' published notice.</t>
    </r>
  </si>
  <si>
    <r>
      <t xml:space="preserve">A municipal </t>
    </r>
    <r>
      <rPr>
        <i/>
        <sz val="12"/>
        <color theme="1"/>
        <rFont val="Calibri"/>
        <family val="2"/>
      </rPr>
      <t>March Town</t>
    </r>
    <r>
      <rPr>
        <sz val="12"/>
        <color theme="1"/>
        <rFont val="Calibri"/>
        <family val="2"/>
      </rPr>
      <t xml:space="preserve"> </t>
    </r>
    <r>
      <rPr>
        <i/>
        <sz val="12"/>
        <color theme="1"/>
        <rFont val="Calibri"/>
        <family val="2"/>
      </rPr>
      <t>sample ballot</t>
    </r>
    <r>
      <rPr>
        <sz val="12"/>
        <color theme="1"/>
        <rFont val="Calibri"/>
        <family val="2"/>
      </rPr>
      <t xml:space="preserve"> shall be posted and </t>
    </r>
    <r>
      <rPr>
        <i/>
        <sz val="12"/>
        <color theme="1"/>
        <rFont val="Calibri"/>
        <family val="2"/>
      </rPr>
      <t xml:space="preserve">made available for public inspection </t>
    </r>
    <r>
      <rPr>
        <sz val="12"/>
        <color theme="1"/>
        <rFont val="Calibri"/>
        <family val="2"/>
      </rPr>
      <t xml:space="preserve">in the clerk's office (and posted in </t>
    </r>
    <r>
      <rPr>
        <i/>
        <sz val="12"/>
        <color theme="1"/>
        <rFont val="Calibri"/>
        <family val="2"/>
      </rPr>
      <t>each</t>
    </r>
    <r>
      <rPr>
        <sz val="12"/>
        <color theme="1"/>
        <rFont val="Calibri"/>
        <family val="2"/>
      </rPr>
      <t xml:space="preserve"> polling place on election day) - at least 2 weeks before the election.</t>
    </r>
  </si>
  <si>
    <r>
      <t xml:space="preserve">Last day for election judges to secure </t>
    </r>
    <r>
      <rPr>
        <i/>
        <sz val="12"/>
        <color theme="1"/>
        <rFont val="Calibri"/>
        <family val="2"/>
      </rPr>
      <t>March Town</t>
    </r>
    <r>
      <rPr>
        <sz val="12"/>
        <color theme="1"/>
        <rFont val="Calibri"/>
        <family val="2"/>
      </rPr>
      <t xml:space="preserve"> election supplies from clerk – no later than 9:00 p.m. the day before the election.</t>
    </r>
  </si>
  <si>
    <r>
      <t xml:space="preserve">March Town Election Day: </t>
    </r>
    <r>
      <rPr>
        <sz val="12"/>
        <color rgb="FF000000"/>
        <rFont val="Calibri"/>
        <family val="2"/>
      </rPr>
      <t>2nd Tuesday in March.</t>
    </r>
  </si>
  <si>
    <r>
      <t xml:space="preserve">March Town Election Day: </t>
    </r>
    <r>
      <rPr>
        <sz val="12"/>
        <color rgb="FF000000"/>
        <rFont val="Calibri"/>
        <family val="2"/>
      </rPr>
      <t xml:space="preserve">No public meetings (when </t>
    </r>
    <r>
      <rPr>
        <i/>
        <sz val="12"/>
        <color rgb="FF000000"/>
        <rFont val="Calibri"/>
        <family val="2"/>
      </rPr>
      <t>an</t>
    </r>
    <r>
      <rPr>
        <sz val="12"/>
        <color rgb="FF000000"/>
        <rFont val="Calibri"/>
        <family val="2"/>
      </rPr>
      <t xml:space="preserve"> election is being held within jurisdiction) or school events (when a </t>
    </r>
    <r>
      <rPr>
        <i/>
        <sz val="12"/>
        <color rgb="FF000000"/>
        <rFont val="Calibri"/>
        <family val="2"/>
      </rPr>
      <t>regularly</t>
    </r>
    <r>
      <rPr>
        <sz val="12"/>
        <color rgb="FF000000"/>
        <rFont val="Calibri"/>
        <family val="2"/>
      </rPr>
      <t xml:space="preserve"> scheduled election is being held within jurisdiction) between 6:00 p.m. and 8:00 p.m.</t>
    </r>
  </si>
  <si>
    <r>
      <t>March Town Election Day:</t>
    </r>
    <r>
      <rPr>
        <sz val="12"/>
        <color theme="1"/>
        <rFont val="Calibri"/>
        <family val="2"/>
      </rPr>
      <t xml:space="preserve"> Metro Area: Minimum voting hours 10:00 a.m. to 8:00 p.m. (*Metro Area includes the following Counties: Anoka, Carver, Chisago, Dakota, Hennepin, Isanti, Ramsey, Scott, Sherburne, Washington and Wright).</t>
    </r>
  </si>
  <si>
    <r>
      <t>March Town Election Day</t>
    </r>
    <r>
      <rPr>
        <sz val="12"/>
        <color theme="1"/>
        <rFont val="Calibri"/>
        <family val="2"/>
      </rPr>
      <t>: Agent delivery of absentee ballots to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 During the 7 days preceding an election and until 8:00 p.m. on Election Day.</t>
    </r>
  </si>
  <si>
    <r>
      <t>March Town Election Day:</t>
    </r>
    <r>
      <rPr>
        <sz val="12"/>
        <color theme="1"/>
        <rFont val="Calibri"/>
        <family val="2"/>
      </rPr>
      <t xml:space="preserve"> Returned Absentee Ballots can be returned by the voter or agent, in person, until 8:00 p.m. If delivered by mail or a package delivery service, ballot must arrive by 8:00 p.m. Absentee Ballots must be returned to county or local clerk's office listed in the return address of the Absentee Ballot return envelope. Absentee Ballots are NOT to be returned to the polling place.</t>
    </r>
  </si>
  <si>
    <r>
      <t xml:space="preserve">Election Judges </t>
    </r>
    <r>
      <rPr>
        <i/>
        <sz val="12"/>
        <color theme="1"/>
        <rFont val="Calibri"/>
        <family val="2"/>
      </rPr>
      <t>must</t>
    </r>
    <r>
      <rPr>
        <sz val="12"/>
        <color theme="1"/>
        <rFont val="Calibri"/>
        <family val="2"/>
      </rPr>
      <t xml:space="preserve"> return </t>
    </r>
    <r>
      <rPr>
        <i/>
        <sz val="12"/>
        <color theme="1"/>
        <rFont val="Calibri"/>
        <family val="2"/>
      </rPr>
      <t>March Town</t>
    </r>
    <r>
      <rPr>
        <sz val="12"/>
        <color theme="1"/>
        <rFont val="Calibri"/>
        <family val="2"/>
      </rPr>
      <t xml:space="preserve"> election materials to clerk’s office – within 24 hours of the end of the hours for voting.</t>
    </r>
  </si>
  <si>
    <r>
      <t xml:space="preserve">County election offices begin to investigate returned PVCs, to challenge appropriate registration records and to mail notices to those voting in wrong precincts of </t>
    </r>
    <r>
      <rPr>
        <i/>
        <sz val="12"/>
        <color theme="1"/>
        <rFont val="Calibri"/>
        <family val="2"/>
      </rPr>
      <t>March Town</t>
    </r>
    <r>
      <rPr>
        <sz val="12"/>
        <color theme="1"/>
        <rFont val="Calibri"/>
        <family val="2"/>
      </rPr>
      <t xml:space="preserve"> election day registrants.</t>
    </r>
  </si>
  <si>
    <r>
      <t xml:space="preserve">Counties enter </t>
    </r>
    <r>
      <rPr>
        <i/>
        <sz val="12"/>
        <color theme="1"/>
        <rFont val="Calibri"/>
        <family val="2"/>
      </rPr>
      <t>March Town</t>
    </r>
    <r>
      <rPr>
        <sz val="12"/>
        <color theme="1"/>
        <rFont val="Calibri"/>
        <family val="2"/>
      </rPr>
      <t xml:space="preserve"> </t>
    </r>
    <r>
      <rPr>
        <i/>
        <sz val="12"/>
        <color theme="1"/>
        <rFont val="Calibri"/>
        <family val="2"/>
      </rPr>
      <t>EDRs</t>
    </r>
    <r>
      <rPr>
        <sz val="12"/>
        <color theme="1"/>
        <rFont val="Calibri"/>
        <family val="2"/>
      </rPr>
      <t xml:space="preserve"> into SVRS within 42 days, unless the county notifies OSS </t>
    </r>
    <r>
      <rPr>
        <i/>
        <sz val="12"/>
        <color theme="1"/>
        <rFont val="Calibri"/>
        <family val="2"/>
      </rPr>
      <t>before</t>
    </r>
    <r>
      <rPr>
        <sz val="12"/>
        <color theme="1"/>
        <rFont val="Calibri"/>
        <family val="2"/>
      </rPr>
      <t xml:space="preserve"> deadline. Upon </t>
    </r>
    <r>
      <rPr>
        <i/>
        <sz val="12"/>
        <color theme="1"/>
        <rFont val="Calibri"/>
        <family val="2"/>
      </rPr>
      <t>receipt,</t>
    </r>
    <r>
      <rPr>
        <sz val="12"/>
        <color theme="1"/>
        <rFont val="Calibri"/>
        <family val="2"/>
      </rPr>
      <t xml:space="preserve"> the OSS must extend deadline by an additional 28 days - 42 days after the election.</t>
    </r>
  </si>
  <si>
    <r>
      <t xml:space="preserve">Last day for town board to canvass </t>
    </r>
    <r>
      <rPr>
        <i/>
        <sz val="12"/>
        <color theme="1"/>
        <rFont val="Calibri"/>
        <family val="2"/>
      </rPr>
      <t>March Town</t>
    </r>
    <r>
      <rPr>
        <sz val="12"/>
        <color theme="1"/>
        <rFont val="Calibri"/>
        <family val="2"/>
      </rPr>
      <t xml:space="preserve"> election results. Town sends certified official results to county – within 2 days of election.</t>
    </r>
  </si>
  <si>
    <r>
      <t xml:space="preserve">Last day to post on OSS, county and jurisdiction websites the location, days and times of absentee/early voting locations for the </t>
    </r>
    <r>
      <rPr>
        <i/>
        <sz val="12"/>
        <color theme="1"/>
        <rFont val="Calibri"/>
        <family val="2"/>
      </rPr>
      <t>May Uniform Election Day Special Election</t>
    </r>
    <r>
      <rPr>
        <sz val="12"/>
        <color theme="1"/>
        <rFont val="Calibri"/>
        <family val="2"/>
      </rPr>
      <t>. If municipality does not have a website, notice is published - at least 14 days before the first day of absentee voting.</t>
    </r>
  </si>
  <si>
    <r>
      <t xml:space="preserve">Last day to send a May Uniform Election Day Special Election absentee ballot </t>
    </r>
    <r>
      <rPr>
        <i/>
        <sz val="12"/>
        <color rgb="FF000000"/>
        <rFont val="Calibri"/>
        <family val="2"/>
      </rPr>
      <t>application</t>
    </r>
    <r>
      <rPr>
        <sz val="12"/>
        <color rgb="FF000000"/>
        <rFont val="Calibri"/>
        <family val="2"/>
      </rPr>
      <t xml:space="preserve"> to each person on the list of voters who have applied to automatically receive an absentee ballot application – at least 60 days before the election.</t>
    </r>
  </si>
  <si>
    <r>
      <t xml:space="preserve">Last day for all </t>
    </r>
    <r>
      <rPr>
        <i/>
        <sz val="12"/>
        <color theme="1"/>
        <rFont val="Calibri"/>
        <family val="2"/>
      </rPr>
      <t>March Town</t>
    </r>
    <r>
      <rPr>
        <sz val="12"/>
        <color theme="1"/>
        <rFont val="Calibri"/>
        <family val="2"/>
      </rPr>
      <t xml:space="preserve"> candidates/committees to file </t>
    </r>
    <r>
      <rPr>
        <i/>
        <sz val="12"/>
        <color theme="1"/>
        <rFont val="Calibri"/>
        <family val="2"/>
      </rPr>
      <t>Campaign Financial Report Certification of Filing.</t>
    </r>
    <r>
      <rPr>
        <sz val="12"/>
        <color theme="1"/>
        <rFont val="Calibri"/>
        <family val="2"/>
      </rPr>
      <t xml:space="preserve"> A town clerk who issues a certificate of election to a candidate who has not certified that all reports required have been filed is guilty of a misdemeanor</t>
    </r>
    <r>
      <rPr>
        <i/>
        <sz val="12"/>
        <color theme="1"/>
        <rFont val="Calibri"/>
        <family val="2"/>
      </rPr>
      <t xml:space="preserve"> – </t>
    </r>
    <r>
      <rPr>
        <sz val="12"/>
        <color theme="1"/>
        <rFont val="Calibri"/>
        <family val="2"/>
      </rPr>
      <t>no later than 7 days after the general or special election.</t>
    </r>
  </si>
  <si>
    <r>
      <t xml:space="preserve">Bad weather alternate date for </t>
    </r>
    <r>
      <rPr>
        <i/>
        <sz val="12"/>
        <color theme="1"/>
        <rFont val="Calibri"/>
        <family val="2"/>
      </rPr>
      <t>March Town</t>
    </r>
    <r>
      <rPr>
        <sz val="12"/>
        <color theme="1"/>
        <rFont val="Calibri"/>
        <family val="2"/>
      </rPr>
      <t xml:space="preserve"> election and annual town meeting – third Tuesday in March.</t>
    </r>
  </si>
  <si>
    <r>
      <t xml:space="preserve">Last day for </t>
    </r>
    <r>
      <rPr>
        <i/>
        <sz val="12"/>
        <color theme="1"/>
        <rFont val="Calibri"/>
        <family val="2"/>
      </rPr>
      <t>March Town</t>
    </r>
    <r>
      <rPr>
        <sz val="12"/>
        <color theme="1"/>
        <rFont val="Calibri"/>
        <family val="2"/>
      </rPr>
      <t xml:space="preserve"> election candidate to request a recount and/or provide a notice of contest of results. If there is a recount, the contest notification deadline is within 7 days of the recount-canvass meeting – by 5:00 p.m. (</t>
    </r>
    <r>
      <rPr>
        <i/>
        <sz val="12"/>
        <color theme="1"/>
        <rFont val="Calibri"/>
        <family val="2"/>
      </rPr>
      <t>recount</t>
    </r>
    <r>
      <rPr>
        <sz val="12"/>
        <color theme="1"/>
        <rFont val="Calibri"/>
        <family val="2"/>
      </rPr>
      <t xml:space="preserve"> request has time deadline) on the 7th day of the </t>
    </r>
    <r>
      <rPr>
        <i/>
        <sz val="12"/>
        <color theme="1"/>
        <rFont val="Calibri"/>
        <family val="2"/>
      </rPr>
      <t>canvass</t>
    </r>
    <r>
      <rPr>
        <sz val="12"/>
        <color theme="1"/>
        <rFont val="Calibri"/>
        <family val="2"/>
      </rPr>
      <t xml:space="preserve"> of special or general election.</t>
    </r>
  </si>
  <si>
    <r>
      <t xml:space="preserve">First day to issue </t>
    </r>
    <r>
      <rPr>
        <i/>
        <sz val="12"/>
        <color theme="1"/>
        <rFont val="Calibri"/>
        <family val="2"/>
      </rPr>
      <t>March Town</t>
    </r>
    <r>
      <rPr>
        <sz val="12"/>
        <color theme="1"/>
        <rFont val="Calibri"/>
        <family val="2"/>
      </rPr>
      <t xml:space="preserve"> certificates of elections – after the time for contesting elections has passed. </t>
    </r>
    <r>
      <rPr>
        <i/>
        <sz val="12"/>
        <color theme="1"/>
        <rFont val="Calibri"/>
        <family val="2"/>
      </rPr>
      <t xml:space="preserve">M.S. 205.185, subd. 3(b). </t>
    </r>
    <r>
      <rPr>
        <sz val="12"/>
        <color theme="1"/>
        <rFont val="Calibri"/>
        <family val="2"/>
      </rPr>
      <t xml:space="preserve">(Clerk issues certificate of election to winning candidates if: 1) Candidate has submitted a </t>
    </r>
    <r>
      <rPr>
        <i/>
        <sz val="12"/>
        <color theme="1"/>
        <rFont val="Calibri"/>
        <family val="2"/>
      </rPr>
      <t xml:space="preserve">Campaign Financial Report Certification of Filing </t>
    </r>
    <r>
      <rPr>
        <sz val="12"/>
        <color theme="1"/>
        <rFont val="Calibri"/>
        <family val="2"/>
      </rPr>
      <t xml:space="preserve">form. </t>
    </r>
    <r>
      <rPr>
        <i/>
        <sz val="12"/>
        <color theme="1"/>
        <rFont val="Calibri"/>
        <family val="2"/>
      </rPr>
      <t xml:space="preserve">M.S. 211A.05, subd. 1; </t>
    </r>
    <r>
      <rPr>
        <sz val="12"/>
        <color theme="1"/>
        <rFont val="Calibri"/>
        <family val="2"/>
      </rPr>
      <t>2) The losing candidate has not requested a recount.</t>
    </r>
    <r>
      <rPr>
        <i/>
        <sz val="12"/>
        <color theme="1"/>
        <rFont val="Calibri"/>
        <family val="2"/>
      </rPr>
      <t xml:space="preserve"> M.S. 204C.36; 205.185, subd. 4</t>
    </r>
    <r>
      <rPr>
        <sz val="12"/>
        <color theme="1"/>
        <rFont val="Calibri"/>
        <family val="2"/>
      </rPr>
      <t>; 3) A notice of contest has not been filed.</t>
    </r>
  </si>
  <si>
    <r>
      <t xml:space="preserve">Elected </t>
    </r>
    <r>
      <rPr>
        <i/>
        <sz val="12"/>
        <color theme="1"/>
        <rFont val="Calibri"/>
        <family val="2"/>
      </rPr>
      <t>March Town</t>
    </r>
    <r>
      <rPr>
        <sz val="12"/>
        <color theme="1"/>
        <rFont val="Calibri"/>
        <family val="2"/>
      </rPr>
      <t xml:space="preserve"> officers to file oath of office - within 10 days of receiving certificate of election.</t>
    </r>
  </si>
  <si>
    <r>
      <t xml:space="preserve">New municipal clerk elected at </t>
    </r>
    <r>
      <rPr>
        <i/>
        <sz val="12"/>
        <color theme="1"/>
        <rFont val="Calibri"/>
        <family val="2"/>
      </rPr>
      <t>March Town</t>
    </r>
    <r>
      <rPr>
        <sz val="12"/>
        <color theme="1"/>
        <rFont val="Calibri"/>
        <family val="2"/>
      </rPr>
      <t xml:space="preserve"> elections must successfully complete an initial municipal clerk election administration training course and must remain </t>
    </r>
    <r>
      <rPr>
        <i/>
        <sz val="12"/>
        <color theme="1"/>
        <rFont val="Calibri"/>
        <family val="2"/>
      </rPr>
      <t>certified</t>
    </r>
    <r>
      <rPr>
        <sz val="12"/>
        <color theme="1"/>
        <rFont val="Calibri"/>
        <family val="2"/>
      </rPr>
      <t xml:space="preserve"> to administer </t>
    </r>
    <r>
      <rPr>
        <i/>
        <sz val="12"/>
        <color theme="1"/>
        <rFont val="Calibri"/>
        <family val="2"/>
      </rPr>
      <t>any</t>
    </r>
    <r>
      <rPr>
        <sz val="12"/>
        <color theme="1"/>
        <rFont val="Calibri"/>
        <family val="2"/>
      </rPr>
      <t xml:space="preserve"> election. Certification of municipal clerks is managed and documented by the </t>
    </r>
    <r>
      <rPr>
        <i/>
        <sz val="12"/>
        <color theme="1"/>
        <rFont val="Calibri"/>
        <family val="2"/>
      </rPr>
      <t>county</t>
    </r>
    <r>
      <rPr>
        <sz val="12"/>
        <color theme="1"/>
        <rFont val="Calibri"/>
        <family val="2"/>
      </rPr>
      <t>.</t>
    </r>
  </si>
  <si>
    <r>
      <t xml:space="preserve">Period of time to do public accuracy test of </t>
    </r>
    <r>
      <rPr>
        <i/>
        <sz val="12"/>
        <color theme="1"/>
        <rFont val="Calibri"/>
        <family val="2"/>
      </rPr>
      <t>May Uniform Election Day Special Elections</t>
    </r>
    <r>
      <rPr>
        <sz val="12"/>
        <color theme="1"/>
        <rFont val="Calibri"/>
        <family val="2"/>
      </rPr>
      <t xml:space="preserve"> voting equipment to include tabulator and/or assistive voting devices – at least 3 days before use. Publish notice at least two days </t>
    </r>
    <r>
      <rPr>
        <i/>
        <sz val="12"/>
        <color theme="1"/>
        <rFont val="Calibri"/>
        <family val="2"/>
      </rPr>
      <t xml:space="preserve">before </t>
    </r>
    <r>
      <rPr>
        <sz val="12"/>
        <color theme="1"/>
        <rFont val="Calibri"/>
        <family val="2"/>
      </rPr>
      <t>test.</t>
    </r>
  </si>
  <si>
    <r>
      <t>Must appoint</t>
    </r>
    <r>
      <rPr>
        <i/>
        <sz val="12"/>
        <color theme="1"/>
        <rFont val="Calibri"/>
        <family val="2"/>
      </rPr>
      <t xml:space="preserve"> May Uniform Election Day Special Election</t>
    </r>
    <r>
      <rPr>
        <sz val="12"/>
        <color theme="1"/>
        <rFont val="Calibri"/>
        <family val="2"/>
      </rPr>
      <t xml:space="preserve"> </t>
    </r>
    <r>
      <rPr>
        <i/>
        <sz val="12"/>
        <color theme="1"/>
        <rFont val="Calibri"/>
        <family val="2"/>
      </rPr>
      <t xml:space="preserve">absentee, mail and/or UOCAVA </t>
    </r>
    <r>
      <rPr>
        <sz val="12"/>
        <color theme="1"/>
        <rFont val="Calibri"/>
        <family val="2"/>
      </rPr>
      <t xml:space="preserve">(county appoints UOCAVA) ballot board members by the time they are to examine the voted ballot </t>
    </r>
    <r>
      <rPr>
        <i/>
        <sz val="12"/>
        <color theme="1"/>
        <rFont val="Calibri"/>
        <family val="2"/>
      </rPr>
      <t>return</t>
    </r>
    <r>
      <rPr>
        <sz val="12"/>
        <color theme="1"/>
        <rFont val="Calibri"/>
        <family val="2"/>
      </rPr>
      <t xml:space="preserve"> envelopes and mark them "accepted" or "rejected" - before voted ballots are returned.</t>
    </r>
  </si>
  <si>
    <r>
      <t xml:space="preserve">Municipality must not make a change to </t>
    </r>
    <r>
      <rPr>
        <i/>
        <sz val="12"/>
        <color rgb="FF000000"/>
        <rFont val="Calibri"/>
        <family val="2"/>
      </rPr>
      <t>number or name of a street address</t>
    </r>
    <r>
      <rPr>
        <sz val="12"/>
        <color rgb="FF000000"/>
        <rFont val="Calibri"/>
        <family val="2"/>
      </rPr>
      <t xml:space="preserve"> of existing residence effective during the 45 days prior to any election (May Uniform Election Day Special Election) which includes the affected residence.</t>
    </r>
  </si>
  <si>
    <r>
      <t xml:space="preserve">Provide for instruction of voters with a demonstration voting system in a public place for the six weeks immediately prior to the first election (May Uniform Election Day Special Elections) at which the </t>
    </r>
    <r>
      <rPr>
        <i/>
        <sz val="12"/>
        <color rgb="FF000000"/>
        <rFont val="Calibri"/>
        <family val="2"/>
      </rPr>
      <t>new</t>
    </r>
    <r>
      <rPr>
        <sz val="12"/>
        <color rgb="FF000000"/>
        <rFont val="Calibri"/>
        <family val="2"/>
      </rPr>
      <t xml:space="preserve"> voting system will be used.</t>
    </r>
  </si>
  <si>
    <r>
      <t>APRIL UNIFORM ELECTION DAY:2nd Tuesday in April.</t>
    </r>
    <r>
      <rPr>
        <sz val="12"/>
        <color rgb="FF000000"/>
        <rFont val="Calibri"/>
        <family val="2"/>
      </rPr>
      <t xml:space="preserve"> A county, municipal or school district question and/or county commissioner, municipal office or school board vacancy special election </t>
    </r>
    <r>
      <rPr>
        <i/>
        <sz val="12"/>
        <color rgb="FF000000"/>
        <rFont val="Calibri"/>
        <family val="2"/>
      </rPr>
      <t>may</t>
    </r>
    <r>
      <rPr>
        <sz val="12"/>
        <color rgb="FF000000"/>
        <rFont val="Calibri"/>
        <family val="2"/>
      </rPr>
      <t xml:space="preserve"> be held this date.</t>
    </r>
  </si>
  <si>
    <r>
      <t xml:space="preserve">APRIL UNIFORM ELECTION DAY: 2nd Tuesday in April. Special Note for Towns: </t>
    </r>
    <r>
      <rPr>
        <sz val="12"/>
        <color rgb="FF000000"/>
        <rFont val="Calibri"/>
        <family val="2"/>
      </rPr>
      <t xml:space="preserve">Other jurisdictions may </t>
    </r>
    <r>
      <rPr>
        <i/>
        <sz val="12"/>
        <color rgb="FF000000"/>
        <rFont val="Calibri"/>
        <family val="2"/>
      </rPr>
      <t>also</t>
    </r>
    <r>
      <rPr>
        <sz val="12"/>
        <color rgb="FF000000"/>
        <rFont val="Calibri"/>
        <family val="2"/>
      </rPr>
      <t xml:space="preserve"> hold special elections on this date. If the town is </t>
    </r>
    <r>
      <rPr>
        <i/>
        <sz val="12"/>
        <color rgb="FF000000"/>
        <rFont val="Calibri"/>
        <family val="2"/>
      </rPr>
      <t>not</t>
    </r>
    <r>
      <rPr>
        <sz val="12"/>
        <color rgb="FF000000"/>
        <rFont val="Calibri"/>
        <family val="2"/>
      </rPr>
      <t xml:space="preserve"> holding a </t>
    </r>
    <r>
      <rPr>
        <i/>
        <sz val="12"/>
        <color rgb="FF000000"/>
        <rFont val="Calibri"/>
        <family val="2"/>
      </rPr>
      <t>standalone</t>
    </r>
    <r>
      <rPr>
        <sz val="12"/>
        <color rgb="FF000000"/>
        <rFont val="Calibri"/>
        <family val="2"/>
      </rPr>
      <t xml:space="preserve"> election: 1) Assistive voting devices </t>
    </r>
    <r>
      <rPr>
        <i/>
        <sz val="12"/>
        <color rgb="FF000000"/>
        <rFont val="Calibri"/>
        <family val="2"/>
      </rPr>
      <t>are</t>
    </r>
    <r>
      <rPr>
        <sz val="12"/>
        <color rgb="FF000000"/>
        <rFont val="Calibri"/>
        <family val="2"/>
      </rPr>
      <t xml:space="preserve"> required and 2) Inclement weather postponement is decided by the jurisdiction with the </t>
    </r>
    <r>
      <rPr>
        <u/>
        <sz val="12"/>
        <color rgb="FF000000"/>
        <rFont val="Calibri"/>
        <family val="2"/>
      </rPr>
      <t>larger</t>
    </r>
    <r>
      <rPr>
        <sz val="12"/>
        <color rgb="FF000000"/>
        <rFont val="Calibri"/>
        <family val="2"/>
      </rPr>
      <t xml:space="preserve"> geographic area.</t>
    </r>
  </si>
  <si>
    <r>
      <t>APRIL UNIFORM ELECTION DAY: 2nd Tuesday in April.</t>
    </r>
    <r>
      <rPr>
        <sz val="12"/>
        <color rgb="FF000000"/>
        <rFont val="Calibri"/>
        <family val="2"/>
      </rPr>
      <t xml:space="preserve"> No special taxing district (M.S. 275.066), school board, county board, city council or town board shall conduct a meeting between 6:00 to 8:00 p.m. on day of </t>
    </r>
    <r>
      <rPr>
        <i/>
        <sz val="12"/>
        <color rgb="FF000000"/>
        <rFont val="Calibri"/>
        <family val="2"/>
      </rPr>
      <t>an</t>
    </r>
    <r>
      <rPr>
        <sz val="12"/>
        <color rgb="FF000000"/>
        <rFont val="Calibri"/>
        <family val="2"/>
      </rPr>
      <t xml:space="preserve"> election held within its boundaries. No Minnesota state college or university events can be scheduled between 6:00 to 8:00 p.m. on day of </t>
    </r>
    <r>
      <rPr>
        <i/>
        <sz val="12"/>
        <color rgb="FF000000"/>
        <rFont val="Calibri"/>
        <family val="2"/>
      </rPr>
      <t>an</t>
    </r>
    <r>
      <rPr>
        <sz val="12"/>
        <color rgb="FF000000"/>
        <rFont val="Calibri"/>
        <family val="2"/>
      </rPr>
      <t xml:space="preserve"> election held within political subdivision of its location.</t>
    </r>
  </si>
  <si>
    <r>
      <t xml:space="preserve">APRIL UNIFORM ELECTION DAY: 2nd Tuesday in April. </t>
    </r>
    <r>
      <rPr>
        <b/>
        <u/>
        <sz val="12"/>
        <color rgb="FF000000"/>
        <rFont val="Calibri"/>
        <family val="2"/>
      </rPr>
      <t>Metro</t>
    </r>
    <r>
      <rPr>
        <b/>
        <sz val="12"/>
        <color rgb="FF000000"/>
        <rFont val="Calibri"/>
        <family val="2"/>
      </rPr>
      <t xml:space="preserve"> Area: </t>
    </r>
    <r>
      <rPr>
        <sz val="12"/>
        <color rgb="FF000000"/>
        <rFont val="Calibri"/>
        <family val="2"/>
      </rPr>
      <t>Minimum voting hours 10:00 a.m. to 8:00 p.m. (*Metro Area includes the following Counties: Anoka, Carver, Chisago, Dakota, Hennepin, Isanti, Ramsey, Scott, Sherburne, Washington and Wright).</t>
    </r>
  </si>
  <si>
    <r>
      <t xml:space="preserve">APRIL UNIFORM ELECTION DAY: 2nd Tuesday in April. </t>
    </r>
    <r>
      <rPr>
        <b/>
        <u/>
        <sz val="12"/>
        <color rgb="FF000000"/>
        <rFont val="Calibri"/>
        <family val="2"/>
      </rPr>
      <t>Non</t>
    </r>
    <r>
      <rPr>
        <b/>
        <sz val="12"/>
        <color rgb="FF000000"/>
        <rFont val="Calibri"/>
        <family val="2"/>
      </rPr>
      <t xml:space="preserve">-Metro Area: </t>
    </r>
    <r>
      <rPr>
        <sz val="12"/>
        <color rgb="FF000000"/>
        <rFont val="Calibri"/>
        <family val="2"/>
      </rPr>
      <t>Minimum voting hours 5:00 p.m. to 8:00 p.m. (*Metro area includes the following Counties: Anoka, Carver, Chisago, Dakota, Hennepin, Isanti, Ramsey, Scott, Sherburne, Washington and Wright). Longer hours can be approved by resolution or petition of voters. See M.S. 205.175, subd. 3 for details.</t>
    </r>
  </si>
  <si>
    <r>
      <t xml:space="preserve">Time period to send notice of Absentee Ballot rejection if the voter has not otherwise voted in the </t>
    </r>
    <r>
      <rPr>
        <i/>
        <sz val="12"/>
        <color theme="1"/>
        <rFont val="Calibri"/>
        <family val="2"/>
      </rPr>
      <t>March Town</t>
    </r>
    <r>
      <rPr>
        <sz val="12"/>
        <color theme="1"/>
        <rFont val="Calibri"/>
        <family val="2"/>
      </rPr>
      <t xml:space="preserve"> elections - 6-10 weeks after election.</t>
    </r>
  </si>
  <si>
    <r>
      <t xml:space="preserve">Last day for municipalities and/or counties to submit changes made to previously filed </t>
    </r>
    <r>
      <rPr>
        <i/>
        <sz val="12"/>
        <color rgb="FF000000"/>
        <rFont val="Calibri"/>
        <family val="2"/>
      </rPr>
      <t>electronic voting plans</t>
    </r>
    <r>
      <rPr>
        <sz val="12"/>
        <color rgb="FF000000"/>
        <rFont val="Calibri"/>
        <family val="2"/>
      </rPr>
      <t xml:space="preserve"> and for counties to submit changes in previously filed </t>
    </r>
    <r>
      <rPr>
        <i/>
        <sz val="12"/>
        <color rgb="FF000000"/>
        <rFont val="Calibri"/>
        <family val="2"/>
      </rPr>
      <t>counting center plans</t>
    </r>
    <r>
      <rPr>
        <sz val="12"/>
        <color rgb="FF000000"/>
        <rFont val="Calibri"/>
        <family val="2"/>
      </rPr>
      <t xml:space="preserve"> - prior to May 1 of general election year.</t>
    </r>
  </si>
  <si>
    <r>
      <t xml:space="preserve">Last day for cities and school districts with a primary to </t>
    </r>
    <r>
      <rPr>
        <i/>
        <sz val="12"/>
        <color rgb="FF000000"/>
        <rFont val="Calibri"/>
        <family val="2"/>
      </rPr>
      <t>publish</t>
    </r>
    <r>
      <rPr>
        <sz val="12"/>
        <color rgb="FF000000"/>
        <rFont val="Calibri"/>
        <family val="2"/>
      </rPr>
      <t xml:space="preserve"> notice of filing - at least two weeks before filing opens.</t>
    </r>
  </si>
  <si>
    <r>
      <t xml:space="preserve">Last day for cities and school districts with primaries to </t>
    </r>
    <r>
      <rPr>
        <i/>
        <sz val="12"/>
        <color rgb="FF000000"/>
        <rFont val="Calibri"/>
        <family val="2"/>
      </rPr>
      <t>post</t>
    </r>
    <r>
      <rPr>
        <sz val="12"/>
        <color rgb="FF000000"/>
        <rFont val="Calibri"/>
        <family val="2"/>
      </rPr>
      <t xml:space="preserve"> notice of filing - at least 10 days before filing.</t>
    </r>
  </si>
  <si>
    <r>
      <t>May Uniform Election Date: 2nd Tuesday in May.</t>
    </r>
    <r>
      <rPr>
        <sz val="12"/>
        <color theme="1"/>
        <rFont val="Calibri"/>
        <family val="2"/>
      </rPr>
      <t xml:space="preserve"> A county, municipal or school district question and/or county commissioner, municipal office or school board vacancy special election </t>
    </r>
    <r>
      <rPr>
        <i/>
        <sz val="12"/>
        <color theme="1"/>
        <rFont val="Calibri"/>
        <family val="2"/>
      </rPr>
      <t>may</t>
    </r>
    <r>
      <rPr>
        <sz val="12"/>
        <color theme="1"/>
        <rFont val="Calibri"/>
        <family val="2"/>
      </rPr>
      <t xml:space="preserve"> be held this date.</t>
    </r>
  </si>
  <si>
    <r>
      <t xml:space="preserve">May Uniform Election Date: 2nd Tuesday in May. Special Note for Towns: </t>
    </r>
    <r>
      <rPr>
        <sz val="12"/>
        <color theme="1"/>
        <rFont val="Calibri"/>
        <family val="2"/>
      </rPr>
      <t xml:space="preserve">Other jurisdictions may </t>
    </r>
    <r>
      <rPr>
        <i/>
        <sz val="12"/>
        <color theme="1"/>
        <rFont val="Calibri"/>
        <family val="2"/>
      </rPr>
      <t>also</t>
    </r>
    <r>
      <rPr>
        <sz val="12"/>
        <color theme="1"/>
        <rFont val="Calibri"/>
        <family val="2"/>
      </rPr>
      <t xml:space="preserve"> hold special elections on this date. If the town is </t>
    </r>
    <r>
      <rPr>
        <i/>
        <sz val="12"/>
        <color theme="1"/>
        <rFont val="Calibri"/>
        <family val="2"/>
      </rPr>
      <t>not</t>
    </r>
    <r>
      <rPr>
        <sz val="12"/>
        <color theme="1"/>
        <rFont val="Calibri"/>
        <family val="2"/>
      </rPr>
      <t xml:space="preserve"> holding a </t>
    </r>
    <r>
      <rPr>
        <i/>
        <sz val="12"/>
        <color theme="1"/>
        <rFont val="Calibri"/>
        <family val="2"/>
      </rPr>
      <t>standalone</t>
    </r>
    <r>
      <rPr>
        <sz val="12"/>
        <color theme="1"/>
        <rFont val="Calibri"/>
        <family val="2"/>
      </rPr>
      <t xml:space="preserve"> election: 1) Assistive voting devices </t>
    </r>
    <r>
      <rPr>
        <i/>
        <sz val="12"/>
        <color theme="1"/>
        <rFont val="Calibri"/>
        <family val="2"/>
      </rPr>
      <t>are</t>
    </r>
    <r>
      <rPr>
        <sz val="12"/>
        <color theme="1"/>
        <rFont val="Calibri"/>
        <family val="2"/>
      </rPr>
      <t xml:space="preserve"> required and 2) Inclement weather postponement is decided by the jurisdiction with the </t>
    </r>
    <r>
      <rPr>
        <i/>
        <sz val="12"/>
        <color theme="1"/>
        <rFont val="Calibri"/>
        <family val="2"/>
      </rPr>
      <t>larger</t>
    </r>
    <r>
      <rPr>
        <sz val="12"/>
        <color theme="1"/>
        <rFont val="Calibri"/>
        <family val="2"/>
      </rPr>
      <t xml:space="preserve"> geographic area.</t>
    </r>
  </si>
  <si>
    <r>
      <t>May Uniform Election Date: 2nd Tuesday in May.</t>
    </r>
    <r>
      <rPr>
        <sz val="12"/>
        <color theme="1"/>
        <rFont val="Calibri"/>
        <family val="2"/>
      </rPr>
      <t xml:space="preserve"> No special taxing district (M.S. 275.066), school board, county board, city council or town board shall conduct a meeting between 6-8 p.m. on day of </t>
    </r>
    <r>
      <rPr>
        <i/>
        <sz val="12"/>
        <color theme="1"/>
        <rFont val="Calibri"/>
        <family val="2"/>
      </rPr>
      <t>an</t>
    </r>
    <r>
      <rPr>
        <sz val="12"/>
        <color theme="1"/>
        <rFont val="Calibri"/>
        <family val="2"/>
      </rPr>
      <t xml:space="preserve"> election held within its boundaries. No Minnesota state college or university events can be scheduled between 6-8 p.m. on day of </t>
    </r>
    <r>
      <rPr>
        <i/>
        <sz val="12"/>
        <color theme="1"/>
        <rFont val="Calibri"/>
        <family val="2"/>
      </rPr>
      <t>an</t>
    </r>
    <r>
      <rPr>
        <sz val="12"/>
        <color theme="1"/>
        <rFont val="Calibri"/>
        <family val="2"/>
      </rPr>
      <t xml:space="preserve"> election held within political subdivision of its location.</t>
    </r>
  </si>
  <si>
    <r>
      <t xml:space="preserve">May Uniform Election Date: 2nd Tuesday in May. </t>
    </r>
    <r>
      <rPr>
        <b/>
        <u/>
        <sz val="12"/>
        <color rgb="FF000000"/>
        <rFont val="Calibri"/>
        <family val="2"/>
      </rPr>
      <t>Metro</t>
    </r>
    <r>
      <rPr>
        <b/>
        <sz val="12"/>
        <color rgb="FF000000"/>
        <rFont val="Calibri"/>
        <family val="2"/>
      </rPr>
      <t xml:space="preserve"> Area: </t>
    </r>
    <r>
      <rPr>
        <sz val="12"/>
        <color rgb="FF000000"/>
        <rFont val="Calibri"/>
        <family val="2"/>
      </rPr>
      <t>Minimum voting hours 10:00 a.m. to 8:00 p.m. (*Metro Area includes the following Counties: Anoka, Carver, Chisago, Dakota, Hennepin, Isanti, Ramsey, Scott, Sherburne, Washington and Wright).</t>
    </r>
  </si>
  <si>
    <r>
      <t xml:space="preserve">May Uniform Election Date: 2nd Tuesday in May. </t>
    </r>
    <r>
      <rPr>
        <b/>
        <u/>
        <sz val="12"/>
        <color rgb="FF000000"/>
        <rFont val="Calibri"/>
        <family val="2"/>
      </rPr>
      <t>Non</t>
    </r>
    <r>
      <rPr>
        <b/>
        <sz val="12"/>
        <color rgb="FF000000"/>
        <rFont val="Calibri"/>
        <family val="2"/>
      </rPr>
      <t xml:space="preserve">-Metro Area: </t>
    </r>
    <r>
      <rPr>
        <sz val="12"/>
        <color rgb="FF000000"/>
        <rFont val="Calibri"/>
        <family val="2"/>
      </rPr>
      <t>Minimum voting hours 5:00 p.m. to 8:00 p.m. (*Metro area includes the following Counties: Anoka, Carver, Chisago, Dakota, Hennepin, Isanti, Ramsey, Scott, Sherburne, Washington and Wright). Longer hours can be approved by resolution or petition of voters. See M.S. 205.175, subd. 3 for details.</t>
    </r>
  </si>
  <si>
    <r>
      <t xml:space="preserve">Last day to provide written notice of </t>
    </r>
    <r>
      <rPr>
        <i/>
        <sz val="12"/>
        <color theme="1"/>
        <rFont val="Calibri"/>
        <family val="2"/>
      </rPr>
      <t xml:space="preserve">August Election Date </t>
    </r>
    <r>
      <rPr>
        <sz val="12"/>
        <color theme="1"/>
        <rFont val="Calibri"/>
        <family val="2"/>
      </rPr>
      <t xml:space="preserve">special primary or special election to county (if notice is not provided earlier than this date). Last day to provide notice of special election </t>
    </r>
    <r>
      <rPr>
        <i/>
        <sz val="12"/>
        <color theme="1"/>
        <rFont val="Calibri"/>
        <family val="2"/>
      </rPr>
      <t>cancellation.</t>
    </r>
    <r>
      <rPr>
        <sz val="12"/>
        <color theme="1"/>
        <rFont val="Calibri"/>
        <family val="2"/>
      </rPr>
      <t xml:space="preserve"> Last day for auditor to notify OSS of elections by either confirming the jurisdiction's profile reflects primary-possible or scheduling special election in SVRS – at least 84 days before election.</t>
    </r>
  </si>
  <si>
    <r>
      <t xml:space="preserve">Candidate or Committee </t>
    </r>
    <r>
      <rPr>
        <i/>
        <sz val="12"/>
        <color rgb="FF000000"/>
        <rFont val="Calibri"/>
        <family val="2"/>
      </rPr>
      <t>Initial Campaign Financial Report</t>
    </r>
    <r>
      <rPr>
        <sz val="12"/>
        <color rgb="FF000000"/>
        <rFont val="Calibri"/>
        <family val="2"/>
      </rPr>
      <t xml:space="preserve"> due within 14 days of raising or spending more than $750 anytime within the calendar year.</t>
    </r>
  </si>
  <si>
    <r>
      <t xml:space="preserve">Memorial Day Holiday: </t>
    </r>
    <r>
      <rPr>
        <sz val="12"/>
        <color rgb="FF000000"/>
        <rFont val="Calibri"/>
        <family val="2"/>
      </rPr>
      <t>No public business shall be transacted except in cases of necessity.</t>
    </r>
  </si>
  <si>
    <r>
      <t xml:space="preserve">Candidate filing period </t>
    </r>
    <r>
      <rPr>
        <i/>
        <sz val="12"/>
        <color rgb="FF000000"/>
        <rFont val="Calibri"/>
        <family val="2"/>
      </rPr>
      <t>ends</t>
    </r>
    <r>
      <rPr>
        <sz val="12"/>
        <color rgb="FF000000"/>
        <rFont val="Calibri"/>
        <family val="2"/>
      </rPr>
      <t xml:space="preserve"> for cities </t>
    </r>
    <r>
      <rPr>
        <i/>
        <sz val="12"/>
        <color rgb="FF000000"/>
        <rFont val="Calibri"/>
        <family val="2"/>
      </rPr>
      <t>with</t>
    </r>
    <r>
      <rPr>
        <sz val="12"/>
        <color rgb="FF000000"/>
        <rFont val="Calibri"/>
        <family val="2"/>
      </rPr>
      <t xml:space="preserve"> a primary and school districts </t>
    </r>
    <r>
      <rPr>
        <i/>
        <sz val="12"/>
        <color rgb="FF000000"/>
        <rFont val="Calibri"/>
        <family val="2"/>
      </rPr>
      <t>with</t>
    </r>
    <r>
      <rPr>
        <sz val="12"/>
        <color rgb="FF000000"/>
        <rFont val="Calibri"/>
        <family val="2"/>
      </rPr>
      <t xml:space="preserve"> a primary (known as the early filing period). Municipal clerk office must be open 1-5 p.m. At all locations for candidate filings, a notary or a person authorized to take oaths must be present - closes 70 days before election.</t>
    </r>
  </si>
  <si>
    <r>
      <t>Last day for (early filing) candidates to withdraw. Candidates may withdraw until 5:00 p.m. by filing an Affidavit of Withdrawal - within 2 days after filing closes.</t>
    </r>
    <r>
      <rPr>
        <i/>
        <sz val="12"/>
        <color rgb="FF000000"/>
        <rFont val="Calibri"/>
        <family val="2"/>
      </rPr>
      <t xml:space="preserve"> </t>
    </r>
  </si>
  <si>
    <r>
      <t xml:space="preserve">Ballot layout begins (or is finalized) for the August election date. The official charged with the prep and distribution of ballots shall prepare instructions to the printer for rotation of the names of candidates and for layout of the ballot. The instructions </t>
    </r>
    <r>
      <rPr>
        <i/>
        <sz val="12"/>
        <color rgb="FF000000"/>
        <rFont val="Calibri"/>
        <family val="2"/>
      </rPr>
      <t>shall be approved by the legal advisor</t>
    </r>
    <r>
      <rPr>
        <sz val="12"/>
        <color rgb="FF000000"/>
        <rFont val="Calibri"/>
        <family val="2"/>
      </rPr>
      <t xml:space="preserve"> of the official before delivery of instructions (usually means proofs) to the printer.</t>
    </r>
  </si>
  <si>
    <r>
      <t xml:space="preserve">Last day to post on OSS, county and municipal websites the location, days and times of absentee/early voting locations for the </t>
    </r>
    <r>
      <rPr>
        <i/>
        <sz val="12"/>
        <color theme="1"/>
        <rFont val="Calibri"/>
        <family val="2"/>
      </rPr>
      <t>August election date elections</t>
    </r>
    <r>
      <rPr>
        <sz val="12"/>
        <color theme="1"/>
        <rFont val="Calibri"/>
        <family val="2"/>
      </rPr>
      <t>. If municipality does not have a website, notice is published - at least 14 days before the first day of absentee voting.</t>
    </r>
  </si>
  <si>
    <r>
      <t xml:space="preserve">Last day for postsecondary institutions to submit to county a written agreement that they will certify for use accurate updated </t>
    </r>
    <r>
      <rPr>
        <i/>
        <sz val="12"/>
        <color theme="1"/>
        <rFont val="Calibri"/>
        <family val="2"/>
      </rPr>
      <t>residential housing lists</t>
    </r>
    <r>
      <rPr>
        <sz val="12"/>
        <color theme="1"/>
        <rFont val="Calibri"/>
        <family val="2"/>
      </rPr>
      <t xml:space="preserve"> under M.S. 135A.17. Agreement is effective for </t>
    </r>
    <r>
      <rPr>
        <i/>
        <sz val="12"/>
        <color theme="1"/>
        <rFont val="Calibri"/>
        <family val="2"/>
      </rPr>
      <t>all</t>
    </r>
    <r>
      <rPr>
        <sz val="12"/>
        <color theme="1"/>
        <rFont val="Calibri"/>
        <family val="2"/>
      </rPr>
      <t xml:space="preserve"> subsequent elections held in </t>
    </r>
    <r>
      <rPr>
        <i/>
        <sz val="12"/>
        <color theme="1"/>
        <rFont val="Calibri"/>
        <family val="2"/>
      </rPr>
      <t>that</t>
    </r>
    <r>
      <rPr>
        <sz val="12"/>
        <color theme="1"/>
        <rFont val="Calibri"/>
        <family val="2"/>
      </rPr>
      <t xml:space="preserve"> calendar year - no later than 60 days prior to the </t>
    </r>
    <r>
      <rPr>
        <i/>
        <sz val="12"/>
        <color theme="1"/>
        <rFont val="Calibri"/>
        <family val="2"/>
      </rPr>
      <t>August Election Date</t>
    </r>
    <r>
      <rPr>
        <sz val="12"/>
        <color theme="1"/>
        <rFont val="Calibri"/>
        <family val="2"/>
      </rPr>
      <t xml:space="preserve"> elections.</t>
    </r>
  </si>
  <si>
    <r>
      <t xml:space="preserve">County auditors/municipal clerks shall prepare a </t>
    </r>
    <r>
      <rPr>
        <i/>
        <sz val="12"/>
        <color rgb="FF000000"/>
        <rFont val="Calibri"/>
        <family val="2"/>
      </rPr>
      <t>new</t>
    </r>
    <r>
      <rPr>
        <sz val="12"/>
        <color rgb="FF000000"/>
        <rFont val="Calibri"/>
        <family val="2"/>
      </rPr>
      <t xml:space="preserve"> electronic voting system plan for precincts and counting centers and submit signed and notarized to OSS (those with new voting systems) - more than 60 days before the first election (August election date) at which the new electronic voting system is used.</t>
    </r>
  </si>
  <si>
    <r>
      <t xml:space="preserve">Last day for municipalities to disseminate information to the public about the use of a </t>
    </r>
    <r>
      <rPr>
        <i/>
        <sz val="12"/>
        <color rgb="FF000000"/>
        <rFont val="Calibri"/>
        <family val="2"/>
      </rPr>
      <t>new</t>
    </r>
    <r>
      <rPr>
        <sz val="12"/>
        <color rgb="FF000000"/>
        <rFont val="Calibri"/>
        <family val="2"/>
      </rPr>
      <t xml:space="preserve"> voting system (August election date) - at least 60 days prior to the first-use election.</t>
    </r>
  </si>
  <si>
    <r>
      <t xml:space="preserve">Juneteenth Holiday: </t>
    </r>
    <r>
      <rPr>
        <sz val="12"/>
        <color theme="1"/>
        <rFont val="Calibri"/>
        <family val="2"/>
      </rPr>
      <t>No public business shall be transacted except in cases of necessity.</t>
    </r>
  </si>
  <si>
    <r>
      <t xml:space="preserve">Period of time to do public accuracy test of </t>
    </r>
    <r>
      <rPr>
        <i/>
        <sz val="12"/>
        <color theme="1"/>
        <rFont val="Calibri"/>
        <family val="2"/>
      </rPr>
      <t>August election date</t>
    </r>
    <r>
      <rPr>
        <sz val="12"/>
        <color theme="1"/>
        <rFont val="Calibri"/>
        <family val="2"/>
      </rPr>
      <t xml:space="preserve"> voting equipment to include tabulator and/or assistive voting devices – at least 3 days before use. Publish notice at least two days </t>
    </r>
    <r>
      <rPr>
        <i/>
        <sz val="12"/>
        <color theme="1"/>
        <rFont val="Calibri"/>
        <family val="2"/>
      </rPr>
      <t xml:space="preserve">before </t>
    </r>
    <r>
      <rPr>
        <sz val="12"/>
        <color theme="1"/>
        <rFont val="Calibri"/>
        <family val="2"/>
      </rPr>
      <t>test.</t>
    </r>
  </si>
  <si>
    <r>
      <t>Must appoint</t>
    </r>
    <r>
      <rPr>
        <i/>
        <sz val="12"/>
        <color theme="1"/>
        <rFont val="Calibri"/>
        <family val="2"/>
      </rPr>
      <t xml:space="preserve"> August election date</t>
    </r>
    <r>
      <rPr>
        <sz val="12"/>
        <color theme="1"/>
        <rFont val="Calibri"/>
        <family val="2"/>
      </rPr>
      <t xml:space="preserve"> </t>
    </r>
    <r>
      <rPr>
        <i/>
        <sz val="12"/>
        <color theme="1"/>
        <rFont val="Calibri"/>
        <family val="2"/>
      </rPr>
      <t xml:space="preserve">absentee, mail and/or UOCAVA </t>
    </r>
    <r>
      <rPr>
        <sz val="12"/>
        <color theme="1"/>
        <rFont val="Calibri"/>
        <family val="2"/>
      </rPr>
      <t xml:space="preserve">(county appoints UOCAVA) ballot board members by the time they are to examine the voted ballot </t>
    </r>
    <r>
      <rPr>
        <i/>
        <sz val="12"/>
        <color theme="1"/>
        <rFont val="Calibri"/>
        <family val="2"/>
      </rPr>
      <t>return</t>
    </r>
    <r>
      <rPr>
        <sz val="12"/>
        <color theme="1"/>
        <rFont val="Calibri"/>
        <family val="2"/>
      </rPr>
      <t xml:space="preserve"> envelopes and mark them "accepted" or "rejected" - before voted ballots are returned.</t>
    </r>
  </si>
  <si>
    <r>
      <t xml:space="preserve">All August election date UOCAVA ballots, with applications on file, </t>
    </r>
    <r>
      <rPr>
        <i/>
        <sz val="12"/>
        <color rgb="FF000000"/>
        <rFont val="Calibri"/>
        <family val="2"/>
      </rPr>
      <t>must</t>
    </r>
    <r>
      <rPr>
        <sz val="12"/>
        <color rgb="FF000000"/>
        <rFont val="Calibri"/>
        <family val="2"/>
      </rPr>
      <t xml:space="preserve"> be sent by this date. Will need to certify to OSS that </t>
    </r>
    <r>
      <rPr>
        <i/>
        <sz val="12"/>
        <color rgb="FF000000"/>
        <rFont val="Calibri"/>
        <family val="2"/>
      </rPr>
      <t>all</t>
    </r>
    <r>
      <rPr>
        <sz val="12"/>
        <color rgb="FF000000"/>
        <rFont val="Calibri"/>
        <family val="2"/>
      </rPr>
      <t xml:space="preserve"> ballots have been sent. Double check SVRS </t>
    </r>
    <r>
      <rPr>
        <i/>
        <sz val="12"/>
        <color rgb="FF000000"/>
        <rFont val="Calibri"/>
        <family val="2"/>
      </rPr>
      <t>online</t>
    </r>
    <r>
      <rPr>
        <sz val="12"/>
        <color rgb="FF000000"/>
        <rFont val="Calibri"/>
        <family val="2"/>
      </rPr>
      <t xml:space="preserve"> queues for FPCA </t>
    </r>
    <r>
      <rPr>
        <i/>
        <sz val="12"/>
        <color rgb="FF000000"/>
        <rFont val="Calibri"/>
        <family val="2"/>
      </rPr>
      <t>and</t>
    </r>
    <r>
      <rPr>
        <sz val="12"/>
        <color rgb="FF000000"/>
        <rFont val="Calibri"/>
        <family val="2"/>
      </rPr>
      <t xml:space="preserve"> Absentee Ballot application processing. Review Absentee Ballot reports to make certain all applications have been processed and all initialized UOCAVA ballots that have been sent are in "sent" status in SVRS.</t>
    </r>
  </si>
  <si>
    <r>
      <t xml:space="preserve">Period of time to mail ballots to registered voters in mail precincts for August election date elections </t>
    </r>
    <r>
      <rPr>
        <i/>
        <sz val="12"/>
        <color rgb="FF000000"/>
        <rFont val="Calibri"/>
        <family val="2"/>
      </rPr>
      <t xml:space="preserve">(initial mailing ) (Note: no later than 14 days before the election, the auditor must make a subsequent mailing of ballots to those voters who register to vote after the initial mailing but before the 20th day before the election). </t>
    </r>
    <r>
      <rPr>
        <sz val="12"/>
        <color rgb="FF000000"/>
        <rFont val="Calibri"/>
        <family val="2"/>
      </rPr>
      <t>If the mail ballot envelope is rejected at least 5 days before the election, the ballots in the envelope must be considered spoiled and the auditor or clerk shall provide the voter with a replacement ballot - no earlier than 46 days prior to election and no later than 14 days prior to election.</t>
    </r>
  </si>
  <si>
    <r>
      <t xml:space="preserve">The County Auditor must establish </t>
    </r>
    <r>
      <rPr>
        <i/>
        <sz val="12"/>
        <color rgb="FF000000"/>
        <rFont val="Calibri"/>
        <family val="2"/>
      </rPr>
      <t>UOCAVA Absentee Ballot board</t>
    </r>
    <r>
      <rPr>
        <sz val="12"/>
        <color rgb="FF000000"/>
        <rFont val="Calibri"/>
        <family val="2"/>
      </rPr>
      <t xml:space="preserve"> for August election date elections to examine all returned UOCAVA ballot envelopes and accept or reject the UOCAVA ballots. If an envelope has been rejected at least 5 days before the election, the ballots in the envelope must be considered spoiled and the official in charge of the Absentee Ballot board must provide the voter with a replacement absentee ballot and return envelope - during the 45 days before the election the board must </t>
    </r>
    <r>
      <rPr>
        <i/>
        <sz val="12"/>
        <color rgb="FF000000"/>
        <rFont val="Calibri"/>
        <family val="2"/>
      </rPr>
      <t>immediately</t>
    </r>
    <r>
      <rPr>
        <sz val="12"/>
        <color rgb="FF000000"/>
        <rFont val="Calibri"/>
        <family val="2"/>
      </rPr>
      <t xml:space="preserve"> examine the return envelopes.</t>
    </r>
  </si>
  <si>
    <r>
      <t xml:space="preserve">An </t>
    </r>
    <r>
      <rPr>
        <i/>
        <sz val="12"/>
        <color rgb="FF000000"/>
        <rFont val="Calibri"/>
        <family val="2"/>
      </rPr>
      <t>agent</t>
    </r>
    <r>
      <rPr>
        <sz val="12"/>
        <color rgb="FF000000"/>
        <rFont val="Calibri"/>
        <family val="2"/>
      </rPr>
      <t xml:space="preserve"> returning another's August election date Absentee Ballot must show ID with name and signature. Absentee Ballot administrator records agent's name/address, voter's name/address and has agent sign the log.</t>
    </r>
  </si>
  <si>
    <r>
      <t xml:space="preserve">Municipality must not make a change to </t>
    </r>
    <r>
      <rPr>
        <i/>
        <sz val="12"/>
        <color rgb="FF000000"/>
        <rFont val="Calibri"/>
        <family val="2"/>
      </rPr>
      <t>number or name of a street address</t>
    </r>
    <r>
      <rPr>
        <sz val="12"/>
        <color rgb="FF000000"/>
        <rFont val="Calibri"/>
        <family val="2"/>
      </rPr>
      <t xml:space="preserve"> of existing residence effective during the 45 days prior to any election which includes the affected residence (August election date elections).</t>
    </r>
  </si>
  <si>
    <r>
      <t xml:space="preserve">OSS shall notify each political party, the commissioner of revenue, the Campaign Finance and Public Disclosure Board by July 1 of each year and following certification of the results of each general election of the political parties that qualify for inclusion on the income tax form and property tax refund return as provided in </t>
    </r>
    <r>
      <rPr>
        <i/>
        <sz val="12"/>
        <color rgb="FF000000"/>
        <rFont val="Calibri"/>
        <family val="2"/>
      </rPr>
      <t xml:space="preserve">Minn. Stat. </t>
    </r>
    <r>
      <rPr>
        <sz val="12"/>
        <color rgb="FF000000"/>
        <rFont val="Calibri"/>
        <family val="2"/>
      </rPr>
      <t>10A.31, subd. 3.</t>
    </r>
  </si>
  <si>
    <r>
      <t>Last day for county auditor to meet</t>
    </r>
    <r>
      <rPr>
        <b/>
        <sz val="12"/>
        <color rgb="FF000000"/>
        <rFont val="Calibri"/>
        <family val="2"/>
      </rPr>
      <t xml:space="preserve"> </t>
    </r>
    <r>
      <rPr>
        <sz val="12"/>
        <color rgb="FF000000"/>
        <rFont val="Calibri"/>
        <family val="2"/>
      </rPr>
      <t>or otherwise communicate with local election officials having odd-numbered year general elections to review election procedures (can be earlier) - at least 18 weeks before the general election.</t>
    </r>
  </si>
  <si>
    <r>
      <t>Jurisdictions provide for instruction of voters with a demonstration voting system in a public place for the 6 weeks immediately prior to the first election at which the new voting system will be used (</t>
    </r>
    <r>
      <rPr>
        <i/>
        <sz val="12"/>
        <color theme="1"/>
        <rFont val="Calibri"/>
        <family val="2"/>
      </rPr>
      <t>August election date</t>
    </r>
    <r>
      <rPr>
        <sz val="12"/>
        <color theme="1"/>
        <rFont val="Calibri"/>
        <family val="2"/>
      </rPr>
      <t>).</t>
    </r>
  </si>
  <si>
    <r>
      <t xml:space="preserve">Independence Day Holiday: </t>
    </r>
    <r>
      <rPr>
        <sz val="12"/>
        <color rgb="FF000000"/>
        <rFont val="Calibri"/>
        <family val="2"/>
      </rPr>
      <t>No public business shall be transacted, except in cases of necessity.</t>
    </r>
  </si>
  <si>
    <r>
      <t xml:space="preserve">Last day to certify to OSS that the electronic rosters (e-pollbooks) being used at August election date elections </t>
    </r>
    <r>
      <rPr>
        <i/>
        <sz val="12"/>
        <color theme="1"/>
        <rFont val="Calibri"/>
        <family val="2"/>
      </rPr>
      <t xml:space="preserve">meet all of the requirements </t>
    </r>
    <r>
      <rPr>
        <sz val="12"/>
        <color theme="1"/>
        <rFont val="Calibri"/>
        <family val="2"/>
      </rPr>
      <t xml:space="preserve">of M.S. 201.225 - at least 30 days before </t>
    </r>
    <r>
      <rPr>
        <i/>
        <sz val="12"/>
        <color theme="1"/>
        <rFont val="Calibri"/>
        <family val="2"/>
      </rPr>
      <t>each</t>
    </r>
    <r>
      <rPr>
        <sz val="12"/>
        <color theme="1"/>
        <rFont val="Calibri"/>
        <family val="2"/>
      </rPr>
      <t xml:space="preserve"> election.</t>
    </r>
  </si>
  <si>
    <r>
      <t xml:space="preserve">Last day for Cities without a Primary, School Districts without a Primary, Towns with November Elections and Hospital Districts to </t>
    </r>
    <r>
      <rPr>
        <b/>
        <sz val="12"/>
        <color rgb="FF000000"/>
        <rFont val="Calibri"/>
        <family val="2"/>
      </rPr>
      <t>publish</t>
    </r>
    <r>
      <rPr>
        <sz val="12"/>
        <color rgb="FF000000"/>
        <rFont val="Calibri"/>
        <family val="2"/>
      </rPr>
      <t xml:space="preserve"> notice of filing - at least 2 weeks before (late) filing opens.</t>
    </r>
  </si>
  <si>
    <r>
      <t>Last day for Cities without a Primary, School Districts without a Primary, Towns with November Elections and Hospital Districts to</t>
    </r>
    <r>
      <rPr>
        <b/>
        <sz val="12"/>
        <color rgb="FF000000"/>
        <rFont val="Calibri"/>
        <family val="2"/>
      </rPr>
      <t xml:space="preserve"> </t>
    </r>
    <r>
      <rPr>
        <i/>
        <sz val="12"/>
        <color rgb="FF000000"/>
        <rFont val="Calibri"/>
        <family val="2"/>
      </rPr>
      <t>post</t>
    </r>
    <r>
      <rPr>
        <b/>
        <sz val="12"/>
        <color rgb="FF000000"/>
        <rFont val="Calibri"/>
        <family val="2"/>
      </rPr>
      <t xml:space="preserve"> </t>
    </r>
    <r>
      <rPr>
        <sz val="12"/>
        <color rgb="FF000000"/>
        <rFont val="Calibri"/>
        <family val="2"/>
      </rPr>
      <t>notice of (late) filing period - 10 days posted notice.</t>
    </r>
  </si>
  <si>
    <r>
      <t xml:space="preserve">Last day to pre-register for </t>
    </r>
    <r>
      <rPr>
        <i/>
        <sz val="12"/>
        <color theme="1"/>
        <rFont val="Calibri"/>
        <family val="2"/>
      </rPr>
      <t>August election date</t>
    </r>
    <r>
      <rPr>
        <sz val="12"/>
        <color theme="1"/>
        <rFont val="Calibri"/>
        <family val="2"/>
      </rPr>
      <t xml:space="preserve"> elections. Paper applications received in person or by mail have a 5:00 p.m. deadline. Online voter registrations received through OSS secure website have an 11:59 p.m. deadline – closes 21 days before election.</t>
    </r>
  </si>
  <si>
    <r>
      <t xml:space="preserve">Counties produce polling place rosters for August election date election </t>
    </r>
    <r>
      <rPr>
        <i/>
        <sz val="12"/>
        <color rgb="FF000000"/>
        <rFont val="Calibri"/>
        <family val="2"/>
      </rPr>
      <t>after</t>
    </r>
    <r>
      <rPr>
        <sz val="12"/>
        <color rgb="FF000000"/>
        <rFont val="Calibri"/>
        <family val="2"/>
      </rPr>
      <t xml:space="preserve"> completing all registration-related tasks. </t>
    </r>
    <r>
      <rPr>
        <i/>
        <sz val="12"/>
        <color rgb="FF000000"/>
        <rFont val="Calibri"/>
        <family val="2"/>
      </rPr>
      <t>VRAs received by OSS</t>
    </r>
    <r>
      <rPr>
        <sz val="12"/>
        <color rgb="FF000000"/>
        <rFont val="Calibri"/>
        <family val="2"/>
      </rPr>
      <t xml:space="preserve"> by 5:00 p.m. on the 21st day before will be forwarded to appropriate counties as soon as possible. Also, all </t>
    </r>
    <r>
      <rPr>
        <i/>
        <sz val="12"/>
        <color rgb="FF000000"/>
        <rFont val="Calibri"/>
        <family val="2"/>
      </rPr>
      <t>on-line</t>
    </r>
    <r>
      <rPr>
        <sz val="12"/>
        <color rgb="FF000000"/>
        <rFont val="Calibri"/>
        <family val="2"/>
      </rPr>
      <t xml:space="preserve"> voter registrations received up until 11:59 p.m. on the 21st day must be processed. Counties might not receive these queued records until a couple days later (security checks). If the OSS is printing rosters, there are deadlines for "locking" the rosters. In order to have 7 a.m. numbers automatically placed into ERS, rosters must be "locked" at least by the Friday before the election.</t>
    </r>
  </si>
  <si>
    <r>
      <t xml:space="preserve">After close of business on the 19th day, </t>
    </r>
    <r>
      <rPr>
        <i/>
        <sz val="12"/>
        <color rgb="FF000000"/>
        <rFont val="Calibri"/>
        <family val="2"/>
      </rPr>
      <t>absentee and mail ballot</t>
    </r>
    <r>
      <rPr>
        <sz val="12"/>
        <color rgb="FF000000"/>
        <rFont val="Calibri"/>
        <family val="2"/>
      </rPr>
      <t xml:space="preserve"> return envelopes marked "accepted" may be opened, duplicated as needed, initialed and deposited in ballot box - Begins the 19th day before August election date elections.</t>
    </r>
  </si>
  <si>
    <r>
      <t xml:space="preserve">Last day for cities and school districts with primaries to publish 1st of 2 </t>
    </r>
    <r>
      <rPr>
        <i/>
        <sz val="12"/>
        <color rgb="FF000000"/>
        <rFont val="Calibri"/>
        <family val="2"/>
      </rPr>
      <t xml:space="preserve">notices of primary election </t>
    </r>
    <r>
      <rPr>
        <sz val="12"/>
        <color rgb="FF000000"/>
        <rFont val="Calibri"/>
        <family val="2"/>
      </rPr>
      <t xml:space="preserve">(exception for cities of the 4th class - may dispense with published notice but then </t>
    </r>
    <r>
      <rPr>
        <i/>
        <sz val="12"/>
        <color rgb="FF000000"/>
        <rFont val="Calibri"/>
        <family val="2"/>
      </rPr>
      <t xml:space="preserve">must </t>
    </r>
    <r>
      <rPr>
        <sz val="12"/>
        <color rgb="FF000000"/>
        <rFont val="Calibri"/>
        <family val="2"/>
      </rPr>
      <t>post notice) - 2 weeks' published notice.</t>
    </r>
  </si>
  <si>
    <r>
      <t xml:space="preserve">If mail ballots </t>
    </r>
    <r>
      <rPr>
        <i/>
        <sz val="12"/>
        <color rgb="FF000000"/>
        <rFont val="Calibri"/>
        <family val="2"/>
      </rPr>
      <t xml:space="preserve">have not been sent yet, </t>
    </r>
    <r>
      <rPr>
        <sz val="12"/>
        <color rgb="FF000000"/>
        <rFont val="Calibri"/>
        <family val="2"/>
      </rPr>
      <t>last day to send mail ballots to those voters in a mail ballot precinct with an August election date election who are registered to vote - no later than 14 days before the election.</t>
    </r>
  </si>
  <si>
    <r>
      <t xml:space="preserve">Last day for cities with a primary election to </t>
    </r>
    <r>
      <rPr>
        <i/>
        <sz val="12"/>
        <color rgb="FF000000"/>
        <rFont val="Calibri"/>
        <family val="2"/>
      </rPr>
      <t xml:space="preserve">publish Notice to Voters pursuant to M.S. 204D.16(c) </t>
    </r>
    <r>
      <rPr>
        <sz val="12"/>
        <color rgb="FF000000"/>
        <rFont val="Calibri"/>
        <family val="2"/>
      </rPr>
      <t>(optional for 4th class cities). All cities with primary shall prepare a sample ballot and make available for public inspection in clerk's office - at least 2 weeks before primary.</t>
    </r>
  </si>
  <si>
    <r>
      <t xml:space="preserve">Last day for County Auditor to designate location for Absentee Ballot voting for </t>
    </r>
    <r>
      <rPr>
        <i/>
        <sz val="12"/>
        <color rgb="FF000000"/>
        <rFont val="Calibri"/>
        <family val="2"/>
      </rPr>
      <t>November election date elections</t>
    </r>
    <r>
      <rPr>
        <sz val="12"/>
        <color rgb="FF000000"/>
        <rFont val="Calibri"/>
        <family val="2"/>
      </rPr>
      <t>. Absentee voting locations must make available at least 1 electronic ballot marker in each Absentee Ballot polling place - at least 14 weeks before election.</t>
    </r>
  </si>
  <si>
    <r>
      <t xml:space="preserve">Candidate filing period (a.k.a. the late filing period) for Cities without a Primary, Towns with November Elections and School Districts without a Primary - opens 98 days before election and closes 84 days before election. The municipal clerk's office </t>
    </r>
    <r>
      <rPr>
        <i/>
        <sz val="12"/>
        <color rgb="FF000000"/>
        <rFont val="Calibri"/>
        <family val="2"/>
      </rPr>
      <t>must</t>
    </r>
    <r>
      <rPr>
        <sz val="12"/>
        <color rgb="FF000000"/>
        <rFont val="Calibri"/>
        <family val="2"/>
      </rPr>
      <t xml:space="preserve"> be open for filing from 1-5 p.m. on the last day of the filing period.</t>
    </r>
  </si>
  <si>
    <r>
      <t xml:space="preserve">Late candidate filings </t>
    </r>
    <r>
      <rPr>
        <i/>
        <sz val="12"/>
        <color rgb="FF000000"/>
        <rFont val="Calibri"/>
        <family val="2"/>
      </rPr>
      <t>Initial Campaign Financial Report</t>
    </r>
    <r>
      <rPr>
        <sz val="12"/>
        <color rgb="FF000000"/>
        <rFont val="Calibri"/>
        <family val="2"/>
      </rPr>
      <t xml:space="preserve"> due within 14 days of raising or spending more than $750 anytime within the calendar year.</t>
    </r>
  </si>
  <si>
    <r>
      <t xml:space="preserve">Last day for cities and school districts with primaries to </t>
    </r>
    <r>
      <rPr>
        <i/>
        <sz val="12"/>
        <color rgb="FF000000"/>
        <rFont val="Calibri"/>
        <family val="2"/>
      </rPr>
      <t xml:space="preserve">post </t>
    </r>
    <r>
      <rPr>
        <sz val="12"/>
        <color rgb="FF000000"/>
        <rFont val="Calibri"/>
        <family val="2"/>
      </rPr>
      <t xml:space="preserve">notice of primary election </t>
    </r>
    <r>
      <rPr>
        <i/>
        <sz val="12"/>
        <color rgb="FF000000"/>
        <rFont val="Calibri"/>
        <family val="2"/>
      </rPr>
      <t xml:space="preserve">(Required for school districts and 4th class cities who dispensed with published notice) </t>
    </r>
    <r>
      <rPr>
        <sz val="12"/>
        <color rgb="FF000000"/>
        <rFont val="Calibri"/>
        <family val="2"/>
      </rPr>
      <t>- 10 days before election.</t>
    </r>
  </si>
  <si>
    <r>
      <t xml:space="preserve">Last day for a </t>
    </r>
    <r>
      <rPr>
        <i/>
        <sz val="12"/>
        <color theme="1"/>
        <rFont val="Calibri"/>
        <family val="2"/>
      </rPr>
      <t>August election date</t>
    </r>
    <r>
      <rPr>
        <sz val="12"/>
        <color theme="1"/>
        <rFont val="Calibri"/>
        <family val="2"/>
      </rPr>
      <t xml:space="preserve"> election judge to submit written notice to clerk of serving voluntarily without pay – no later than 10 days before the election.</t>
    </r>
  </si>
  <si>
    <r>
      <t xml:space="preserve">Last day to do public accuracy test of </t>
    </r>
    <r>
      <rPr>
        <i/>
        <sz val="12"/>
        <color theme="1"/>
        <rFont val="Calibri"/>
        <family val="2"/>
      </rPr>
      <t>August election date</t>
    </r>
    <r>
      <rPr>
        <sz val="12"/>
        <color theme="1"/>
        <rFont val="Calibri"/>
        <family val="2"/>
      </rPr>
      <t xml:space="preserve"> elections voting equipment of tabulator and/or assistive voting devices - at least 3 days before use. Publish </t>
    </r>
    <r>
      <rPr>
        <i/>
        <sz val="12"/>
        <color theme="1"/>
        <rFont val="Calibri"/>
        <family val="2"/>
      </rPr>
      <t>notice</t>
    </r>
    <r>
      <rPr>
        <sz val="12"/>
        <color theme="1"/>
        <rFont val="Calibri"/>
        <family val="2"/>
      </rPr>
      <t xml:space="preserve"> at least 2 days before test.</t>
    </r>
  </si>
  <si>
    <r>
      <t xml:space="preserve">AUGUST ODD-NUMBERED YEAR ELECTION DAY: </t>
    </r>
    <r>
      <rPr>
        <sz val="12"/>
        <color rgb="FF000000"/>
        <rFont val="Calibri"/>
        <family val="2"/>
      </rPr>
      <t>The second Tuesday in August. Minimum voting hours varied based on type of election being held this date.</t>
    </r>
  </si>
  <si>
    <r>
      <t xml:space="preserve">AUGUST ODD-NUMBERED YEAR ELECTION DAY: </t>
    </r>
    <r>
      <rPr>
        <i/>
        <sz val="12"/>
        <color rgb="FF000000"/>
        <rFont val="Calibri"/>
        <family val="2"/>
      </rPr>
      <t>Agent delivery</t>
    </r>
    <r>
      <rPr>
        <sz val="12"/>
        <color rgb="FF000000"/>
        <rFont val="Calibri"/>
        <family val="2"/>
      </rPr>
      <t xml:space="preserve"> of absentee ballots </t>
    </r>
    <r>
      <rPr>
        <i/>
        <sz val="12"/>
        <color rgb="FF000000"/>
        <rFont val="Calibri"/>
        <family val="2"/>
      </rPr>
      <t>to</t>
    </r>
    <r>
      <rPr>
        <sz val="12"/>
        <color rgb="FF000000"/>
        <rFont val="Calibri"/>
        <family val="2"/>
      </rPr>
      <t xml:space="preserve">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Deadline to return voted ballots is 8 p.m. on Election Day.</t>
    </r>
  </si>
  <si>
    <r>
      <t xml:space="preserve">AUGUST ODD-NUMBERED YEAR ELECTION DAY: </t>
    </r>
    <r>
      <rPr>
        <sz val="12"/>
        <color rgb="FF000000"/>
        <rFont val="Calibri"/>
        <family val="2"/>
      </rPr>
      <t>Returned voted Absentee Ballots must arrive by 8:00 p.m.</t>
    </r>
    <r>
      <rPr>
        <b/>
        <sz val="12"/>
        <color rgb="FF000000"/>
        <rFont val="Calibri"/>
        <family val="2"/>
      </rPr>
      <t xml:space="preserve"> </t>
    </r>
    <r>
      <rPr>
        <sz val="12"/>
        <color rgb="FF000000"/>
        <rFont val="Calibri"/>
        <family val="2"/>
      </rPr>
      <t>to be counted</t>
    </r>
    <r>
      <rPr>
        <b/>
        <sz val="12"/>
        <color rgb="FF000000"/>
        <rFont val="Calibri"/>
        <family val="2"/>
      </rPr>
      <t>.</t>
    </r>
  </si>
  <si>
    <r>
      <t xml:space="preserve">AUGUST ODD-NUMBERED YEAR ELECTION DAY: Between 6:00 to 8:00 p.m. </t>
    </r>
    <r>
      <rPr>
        <sz val="12"/>
        <color rgb="FF000000"/>
        <rFont val="Calibri"/>
        <family val="2"/>
      </rPr>
      <t>No special taxing district, governing body, school board, county board of commissioners, city council or town board shall conduct a meeting. Except for regularly scheduled classes, no Minnesota state college or university shall schedule an event. Except for regularly scheduled classes, a public elementary or secondary school may not schedule a school sponsored event - between 6:00 to 8:00 p.m. on an election day.</t>
    </r>
  </si>
  <si>
    <r>
      <t xml:space="preserve">Candidate filing period closes for cities without a primary, towns with November elections, school districts without a primary and Hospital Districts in even-numbered years. Municipal clerks with late filings and/or hospital district offices </t>
    </r>
    <r>
      <rPr>
        <i/>
        <sz val="12"/>
        <color rgb="FF000000"/>
        <rFont val="Calibri"/>
        <family val="2"/>
      </rPr>
      <t>must</t>
    </r>
    <r>
      <rPr>
        <sz val="12"/>
        <color rgb="FF000000"/>
        <rFont val="Calibri"/>
        <family val="2"/>
      </rPr>
      <t xml:space="preserve"> be open from 1-5 p.m. on the last day of filing. Hospital district applications are immediately sent to hospital district clerk - 84 days before election.</t>
    </r>
  </si>
  <si>
    <r>
      <t xml:space="preserve">Ballot layout begins (or is finalized) for the November elections. The official charged with the preparation and distribution of general ballots shall prepare instructions to the printer for rotation of the names of candidates and for layout of the ballot. The instructions </t>
    </r>
    <r>
      <rPr>
        <i/>
        <sz val="12"/>
        <color rgb="FF000000"/>
        <rFont val="Calibri"/>
        <family val="2"/>
      </rPr>
      <t>shall be approved by the legal advisor</t>
    </r>
    <r>
      <rPr>
        <sz val="12"/>
        <color rgb="FF000000"/>
        <rFont val="Calibri"/>
        <family val="2"/>
      </rPr>
      <t xml:space="preserve"> of the official before delivery of instructions (usually means proofs) to the printer.</t>
    </r>
  </si>
  <si>
    <r>
      <t xml:space="preserve">City and school district canvass of local August election date PRIMARY results. Municipal may hold their canvass on the 2nd or 3rd day after primary. When SD primary is held in conjunction with the state primary, the canvass MUST be conducted on the third day after the primary. Unless the county auditor of </t>
    </r>
    <r>
      <rPr>
        <i/>
        <sz val="12"/>
        <color rgb="FF000000"/>
        <rFont val="Calibri"/>
        <family val="2"/>
      </rPr>
      <t>each county</t>
    </r>
    <r>
      <rPr>
        <sz val="12"/>
        <color rgb="FF000000"/>
        <rFont val="Calibri"/>
        <family val="2"/>
      </rPr>
      <t xml:space="preserve"> (SDs only) agrees to a canvass on the 2nd day.</t>
    </r>
  </si>
  <si>
    <r>
      <t xml:space="preserve">Time period for county, city and school district primary offices/questions to request a recount. During the time of contest. Request is filed with the clerk of the jurisdiction - </t>
    </r>
    <r>
      <rPr>
        <i/>
        <sz val="12"/>
        <color rgb="FF000000"/>
        <rFont val="Calibri"/>
        <family val="2"/>
      </rPr>
      <t>by 5:00 p.m.</t>
    </r>
    <r>
      <rPr>
        <b/>
        <sz val="12"/>
        <color rgb="FF000000"/>
        <rFont val="Calibri"/>
        <family val="2"/>
      </rPr>
      <t xml:space="preserve"> </t>
    </r>
    <r>
      <rPr>
        <sz val="12"/>
        <color rgb="FF000000"/>
        <rFont val="Calibri"/>
        <family val="2"/>
      </rPr>
      <t>within 5 days of canvass.</t>
    </r>
  </si>
  <si>
    <r>
      <t xml:space="preserve">Labor Day Holiday: </t>
    </r>
    <r>
      <rPr>
        <sz val="12"/>
        <color theme="1"/>
        <rFont val="Calibri"/>
        <family val="2"/>
      </rPr>
      <t>No public business shall be transacted, except in cases of necessity.</t>
    </r>
  </si>
  <si>
    <r>
      <t xml:space="preserve">County auditors/municipal clerks shall prepare a </t>
    </r>
    <r>
      <rPr>
        <i/>
        <sz val="12"/>
        <color rgb="FF000000"/>
        <rFont val="Calibri"/>
        <family val="2"/>
      </rPr>
      <t>new</t>
    </r>
    <r>
      <rPr>
        <sz val="12"/>
        <color rgb="FF000000"/>
        <rFont val="Calibri"/>
        <family val="2"/>
      </rPr>
      <t xml:space="preserve"> electronic voting system plan for precincts and counting centers and submit signed and notarized to OSS (those with new voting systems) - more than 60 days before the first election at which the new electronic voting system is used.</t>
    </r>
  </si>
  <si>
    <r>
      <t xml:space="preserve">Last day to post on OSS, county and municipal websites the location, days and times of absentee/early voting locations for the </t>
    </r>
    <r>
      <rPr>
        <i/>
        <sz val="12"/>
        <color theme="1"/>
        <rFont val="Calibri"/>
        <family val="2"/>
      </rPr>
      <t>November elections</t>
    </r>
    <r>
      <rPr>
        <sz val="12"/>
        <color theme="1"/>
        <rFont val="Calibri"/>
        <family val="2"/>
      </rPr>
      <t>. If municipality does not have a website, notice is published - at least 14 days before the first day of absentee voting.</t>
    </r>
  </si>
  <si>
    <r>
      <t xml:space="preserve">Last day for postsecondary institutions to submit to county a written agreement that they will certify for use accurate updated </t>
    </r>
    <r>
      <rPr>
        <i/>
        <sz val="12"/>
        <color theme="1"/>
        <rFont val="Calibri"/>
        <family val="2"/>
      </rPr>
      <t>residential housing lists</t>
    </r>
    <r>
      <rPr>
        <sz val="12"/>
        <color theme="1"/>
        <rFont val="Calibri"/>
        <family val="2"/>
      </rPr>
      <t xml:space="preserve"> under M.S. 135A.17. Agreement is effective for </t>
    </r>
    <r>
      <rPr>
        <i/>
        <sz val="12"/>
        <color theme="1"/>
        <rFont val="Calibri"/>
        <family val="2"/>
      </rPr>
      <t>all</t>
    </r>
    <r>
      <rPr>
        <sz val="12"/>
        <color theme="1"/>
        <rFont val="Calibri"/>
        <family val="2"/>
      </rPr>
      <t xml:space="preserve"> subsequent elections held in </t>
    </r>
    <r>
      <rPr>
        <i/>
        <sz val="12"/>
        <color theme="1"/>
        <rFont val="Calibri"/>
        <family val="2"/>
      </rPr>
      <t>that</t>
    </r>
    <r>
      <rPr>
        <sz val="12"/>
        <color theme="1"/>
        <rFont val="Calibri"/>
        <family val="2"/>
      </rPr>
      <t xml:space="preserve"> calendar year - no later than 60 days prior to the November election date.</t>
    </r>
  </si>
  <si>
    <r>
      <t xml:space="preserve">Last day for municipalities to disseminate information to the public about the use of a </t>
    </r>
    <r>
      <rPr>
        <i/>
        <sz val="12"/>
        <color rgb="FF000000"/>
        <rFont val="Calibri"/>
        <family val="2"/>
      </rPr>
      <t>new</t>
    </r>
    <r>
      <rPr>
        <sz val="12"/>
        <color rgb="FF000000"/>
        <rFont val="Calibri"/>
        <family val="2"/>
      </rPr>
      <t xml:space="preserve"> voting system (November election date) - at least 60 days prior to the first-use election.</t>
    </r>
  </si>
  <si>
    <r>
      <t xml:space="preserve">Period of time to do public accuracy test of </t>
    </r>
    <r>
      <rPr>
        <i/>
        <sz val="12"/>
        <color theme="1"/>
        <rFont val="Calibri"/>
        <family val="2"/>
      </rPr>
      <t>November elections</t>
    </r>
    <r>
      <rPr>
        <sz val="12"/>
        <color theme="1"/>
        <rFont val="Calibri"/>
        <family val="2"/>
      </rPr>
      <t xml:space="preserve"> voting equipment to include tabulator and/or assistive voting devices – at least 3 days before use. Publish notice at least two days </t>
    </r>
    <r>
      <rPr>
        <i/>
        <sz val="12"/>
        <color theme="1"/>
        <rFont val="Calibri"/>
        <family val="2"/>
      </rPr>
      <t xml:space="preserve">before </t>
    </r>
    <r>
      <rPr>
        <sz val="12"/>
        <color theme="1"/>
        <rFont val="Calibri"/>
        <family val="2"/>
      </rPr>
      <t>test.</t>
    </r>
  </si>
  <si>
    <r>
      <t>Must appoint</t>
    </r>
    <r>
      <rPr>
        <i/>
        <sz val="12"/>
        <color theme="1"/>
        <rFont val="Calibri"/>
        <family val="2"/>
      </rPr>
      <t xml:space="preserve"> November elections</t>
    </r>
    <r>
      <rPr>
        <sz val="12"/>
        <color theme="1"/>
        <rFont val="Calibri"/>
        <family val="2"/>
      </rPr>
      <t xml:space="preserve"> </t>
    </r>
    <r>
      <rPr>
        <i/>
        <sz val="12"/>
        <color theme="1"/>
        <rFont val="Calibri"/>
        <family val="2"/>
      </rPr>
      <t xml:space="preserve">absentee, mail and/or UOCAVA </t>
    </r>
    <r>
      <rPr>
        <sz val="12"/>
        <color theme="1"/>
        <rFont val="Calibri"/>
        <family val="2"/>
      </rPr>
      <t xml:space="preserve">(county appoints UOCAVA) ballot board members by the time they are to examine the voted ballot </t>
    </r>
    <r>
      <rPr>
        <i/>
        <sz val="12"/>
        <color theme="1"/>
        <rFont val="Calibri"/>
        <family val="2"/>
      </rPr>
      <t>return</t>
    </r>
    <r>
      <rPr>
        <sz val="12"/>
        <color theme="1"/>
        <rFont val="Calibri"/>
        <family val="2"/>
      </rPr>
      <t xml:space="preserve"> envelopes and mark them "accepted" or "rejected" - before voted ballots are returned.</t>
    </r>
  </si>
  <si>
    <r>
      <t xml:space="preserve">All November elections UOCAVA ballots, with applications on file, </t>
    </r>
    <r>
      <rPr>
        <i/>
        <sz val="12"/>
        <color rgb="FF000000"/>
        <rFont val="Calibri"/>
        <family val="2"/>
      </rPr>
      <t>must</t>
    </r>
    <r>
      <rPr>
        <sz val="12"/>
        <color rgb="FF000000"/>
        <rFont val="Calibri"/>
        <family val="2"/>
      </rPr>
      <t xml:space="preserve"> be sent by this date. For state primary and state general elections (even-numbered years), will need to certify to OSS that </t>
    </r>
    <r>
      <rPr>
        <i/>
        <sz val="12"/>
        <color rgb="FF000000"/>
        <rFont val="Calibri"/>
        <family val="2"/>
      </rPr>
      <t>all</t>
    </r>
    <r>
      <rPr>
        <sz val="12"/>
        <color rgb="FF000000"/>
        <rFont val="Calibri"/>
        <family val="2"/>
      </rPr>
      <t xml:space="preserve"> ballots have been sent. Double check SVRS </t>
    </r>
    <r>
      <rPr>
        <i/>
        <sz val="12"/>
        <color rgb="FF000000"/>
        <rFont val="Calibri"/>
        <family val="2"/>
      </rPr>
      <t>online</t>
    </r>
    <r>
      <rPr>
        <sz val="12"/>
        <color rgb="FF000000"/>
        <rFont val="Calibri"/>
        <family val="2"/>
      </rPr>
      <t xml:space="preserve"> queues for FPCA </t>
    </r>
    <r>
      <rPr>
        <i/>
        <sz val="12"/>
        <color rgb="FF000000"/>
        <rFont val="Calibri"/>
        <family val="2"/>
      </rPr>
      <t>and</t>
    </r>
    <r>
      <rPr>
        <sz val="12"/>
        <color rgb="FF000000"/>
        <rFont val="Calibri"/>
        <family val="2"/>
      </rPr>
      <t xml:space="preserve"> Absentee Ballot application processing. Review Absentee Ballot reports to make certain all applications have been processed and all initialized UOCAVA ballots that have been sent are in "sent" status in SVRS.</t>
    </r>
  </si>
  <si>
    <r>
      <t xml:space="preserve">Period of time to mail ballots to registered voters in mail precincts </t>
    </r>
    <r>
      <rPr>
        <i/>
        <sz val="12"/>
        <color rgb="FF000000"/>
        <rFont val="Calibri"/>
        <family val="2"/>
      </rPr>
      <t xml:space="preserve">(initial mailing ) (Note: no later than 14 days before the election, the auditor must make a subsequent mailing of ballots to those voters who register to vote after the initial mailing but before the 20th day before the election). </t>
    </r>
    <r>
      <rPr>
        <sz val="12"/>
        <color rgb="FF000000"/>
        <rFont val="Calibri"/>
        <family val="2"/>
      </rPr>
      <t>If an envelope is rejected at least 5 days before the election, the ballots in the envelope must be considered spoiled and the auditor or clerk shall provide the voter with a replacement ballot - no earlier than 46 days prior to election and no later than 14 days prior to election.</t>
    </r>
  </si>
  <si>
    <r>
      <t xml:space="preserve">An </t>
    </r>
    <r>
      <rPr>
        <i/>
        <sz val="12"/>
        <color rgb="FF000000"/>
        <rFont val="Calibri"/>
        <family val="2"/>
      </rPr>
      <t>agent</t>
    </r>
    <r>
      <rPr>
        <sz val="12"/>
        <color rgb="FF000000"/>
        <rFont val="Calibri"/>
        <family val="2"/>
      </rPr>
      <t xml:space="preserve"> returning another's November election Absentee Ballot must show ID with name and signature. Absentee Ballot administrator records agent's name/address, voter's name/address and has agent sign the log.</t>
    </r>
  </si>
  <si>
    <r>
      <t xml:space="preserve">Municipality must not make a change to </t>
    </r>
    <r>
      <rPr>
        <i/>
        <sz val="12"/>
        <color rgb="FF000000"/>
        <rFont val="Calibri"/>
        <family val="2"/>
      </rPr>
      <t>number or name of a street address</t>
    </r>
    <r>
      <rPr>
        <sz val="12"/>
        <color rgb="FF000000"/>
        <rFont val="Calibri"/>
        <family val="2"/>
      </rPr>
      <t xml:space="preserve"> of existing residence effective during the 45 days prior to any election which includes the affected residence (November Elections).</t>
    </r>
  </si>
  <si>
    <r>
      <t xml:space="preserve">Must provide instruction for voters on a </t>
    </r>
    <r>
      <rPr>
        <i/>
        <sz val="12"/>
        <color rgb="FF000000"/>
        <rFont val="Calibri"/>
        <family val="2"/>
      </rPr>
      <t>new</t>
    </r>
    <r>
      <rPr>
        <sz val="12"/>
        <color rgb="FF000000"/>
        <rFont val="Calibri"/>
        <family val="2"/>
      </rPr>
      <t xml:space="preserve"> voting system that will be used for the first time, including a demonstration voting system in a public place – for six weeks immediately prior to the first election (November Elections) at which the voting system will be used.</t>
    </r>
  </si>
  <si>
    <r>
      <t xml:space="preserve">Last day to certify to OSS that the electronic rosters (e-pollbooks) being used at </t>
    </r>
    <r>
      <rPr>
        <i/>
        <sz val="12"/>
        <color theme="1"/>
        <rFont val="Calibri"/>
        <family val="2"/>
      </rPr>
      <t>November elections</t>
    </r>
    <r>
      <rPr>
        <sz val="12"/>
        <color theme="1"/>
        <rFont val="Calibri"/>
        <family val="2"/>
      </rPr>
      <t xml:space="preserve"> </t>
    </r>
    <r>
      <rPr>
        <i/>
        <sz val="12"/>
        <color theme="1"/>
        <rFont val="Calibri"/>
        <family val="2"/>
      </rPr>
      <t xml:space="preserve">meet all of the requirements </t>
    </r>
    <r>
      <rPr>
        <sz val="12"/>
        <color theme="1"/>
        <rFont val="Calibri"/>
        <family val="2"/>
      </rPr>
      <t xml:space="preserve">of M.S. 201.225 - at least 30 days before </t>
    </r>
    <r>
      <rPr>
        <i/>
        <sz val="12"/>
        <color theme="1"/>
        <rFont val="Calibri"/>
        <family val="2"/>
      </rPr>
      <t>each</t>
    </r>
    <r>
      <rPr>
        <sz val="12"/>
        <color theme="1"/>
        <rFont val="Calibri"/>
        <family val="2"/>
      </rPr>
      <t xml:space="preserve"> election.</t>
    </r>
  </si>
  <si>
    <r>
      <t xml:space="preserve">Last day to notify affected voters of an </t>
    </r>
    <r>
      <rPr>
        <i/>
        <sz val="12"/>
        <color theme="1"/>
        <rFont val="Calibri"/>
        <family val="2"/>
      </rPr>
      <t xml:space="preserve">November Election </t>
    </r>
    <r>
      <rPr>
        <sz val="12"/>
        <color theme="1"/>
        <rFont val="Calibri"/>
        <family val="2"/>
      </rPr>
      <t>polling place change – at least 25 days before election.</t>
    </r>
  </si>
  <si>
    <r>
      <t xml:space="preserve">Indigenous Peoples Holiday: </t>
    </r>
    <r>
      <rPr>
        <sz val="12"/>
        <color rgb="FF000000"/>
        <rFont val="Calibri"/>
        <family val="2"/>
      </rPr>
      <t>Political subdivisions have the option of determining whether this shall be a holiday on which no business shall be transacted. Where it is determined that it is not a holiday, public business may be conducted.</t>
    </r>
  </si>
  <si>
    <r>
      <t xml:space="preserve">Counties produce polling place rosters for November elections </t>
    </r>
    <r>
      <rPr>
        <i/>
        <sz val="12"/>
        <color rgb="FF000000"/>
        <rFont val="Calibri"/>
        <family val="2"/>
      </rPr>
      <t>after</t>
    </r>
    <r>
      <rPr>
        <sz val="12"/>
        <color rgb="FF000000"/>
        <rFont val="Calibri"/>
        <family val="2"/>
      </rPr>
      <t xml:space="preserve"> completing all registration-related tasks. </t>
    </r>
    <r>
      <rPr>
        <i/>
        <sz val="12"/>
        <color rgb="FF000000"/>
        <rFont val="Calibri"/>
        <family val="2"/>
      </rPr>
      <t>VRAs received by OSS</t>
    </r>
    <r>
      <rPr>
        <sz val="12"/>
        <color rgb="FF000000"/>
        <rFont val="Calibri"/>
        <family val="2"/>
      </rPr>
      <t xml:space="preserve"> by 5:00 p.m. on the 21st day before will be forwarded to appropriate counties as soon as possible. Also, all </t>
    </r>
    <r>
      <rPr>
        <i/>
        <sz val="12"/>
        <color rgb="FF000000"/>
        <rFont val="Calibri"/>
        <family val="2"/>
      </rPr>
      <t>on-line</t>
    </r>
    <r>
      <rPr>
        <sz val="12"/>
        <color rgb="FF000000"/>
        <rFont val="Calibri"/>
        <family val="2"/>
      </rPr>
      <t xml:space="preserve"> voter registrations received up until 11:59 p.m. on the 21st day must be processed. Counties might not receive these queued records until a couple days later (security checks). If the OSS is printing rosters, there are deadlines for "locking" the rosters. In order to have 7 a.m. numbers automatically placed into ERS, rosters must be "locked" at least by the Friday before the election.</t>
    </r>
  </si>
  <si>
    <r>
      <t xml:space="preserve">After close of business on the 19th day, November elections </t>
    </r>
    <r>
      <rPr>
        <i/>
        <sz val="12"/>
        <color rgb="FF000000"/>
        <rFont val="Calibri"/>
        <family val="2"/>
      </rPr>
      <t>absentee and mail</t>
    </r>
    <r>
      <rPr>
        <sz val="12"/>
        <color rgb="FF000000"/>
        <rFont val="Calibri"/>
        <family val="2"/>
      </rPr>
      <t xml:space="preserve"> </t>
    </r>
    <r>
      <rPr>
        <i/>
        <sz val="12"/>
        <color rgb="FF000000"/>
        <rFont val="Calibri"/>
        <family val="2"/>
      </rPr>
      <t>ballot</t>
    </r>
    <r>
      <rPr>
        <sz val="12"/>
        <color rgb="FF000000"/>
        <rFont val="Calibri"/>
        <family val="2"/>
      </rPr>
      <t xml:space="preserve"> return envelopes marked "accepted" may be opened, duplicated as needed, initialed and deposited in ballot box - Begins the 19th day before election.</t>
    </r>
  </si>
  <si>
    <r>
      <t xml:space="preserve">If mail ballots </t>
    </r>
    <r>
      <rPr>
        <i/>
        <sz val="12"/>
        <color rgb="FF000000"/>
        <rFont val="Calibri"/>
        <family val="2"/>
      </rPr>
      <t>have not been sent yet</t>
    </r>
    <r>
      <rPr>
        <sz val="12"/>
        <color rgb="FF000000"/>
        <rFont val="Calibri"/>
        <family val="2"/>
      </rPr>
      <t>, last day to send November elections mail ballots to those voters in a mail ballot precinct who are registered to vote - no later than 14 days before the election.</t>
    </r>
  </si>
  <si>
    <r>
      <t xml:space="preserve">Last day for municipalities and school districts with November general elections to </t>
    </r>
    <r>
      <rPr>
        <i/>
        <sz val="12"/>
        <color rgb="FF000000"/>
        <rFont val="Calibri"/>
        <family val="2"/>
      </rPr>
      <t xml:space="preserve">post </t>
    </r>
    <r>
      <rPr>
        <sz val="12"/>
        <color rgb="FF000000"/>
        <rFont val="Calibri"/>
        <family val="2"/>
      </rPr>
      <t xml:space="preserve">notice of general election </t>
    </r>
    <r>
      <rPr>
        <i/>
        <sz val="12"/>
        <color rgb="FF000000"/>
        <rFont val="Calibri"/>
        <family val="2"/>
      </rPr>
      <t xml:space="preserve">(Required for school districts, 4th class cities who dispensed with published notice, and non-metro towns that dispensed with publication) </t>
    </r>
    <r>
      <rPr>
        <sz val="12"/>
        <color rgb="FF000000"/>
        <rFont val="Calibri"/>
        <family val="2"/>
      </rPr>
      <t>- 10 days before election.</t>
    </r>
  </si>
  <si>
    <r>
      <t xml:space="preserve">Period of time for </t>
    </r>
    <r>
      <rPr>
        <i/>
        <sz val="12"/>
        <color rgb="FF000000"/>
        <rFont val="Calibri"/>
        <family val="2"/>
      </rPr>
      <t>agent delivery</t>
    </r>
    <r>
      <rPr>
        <sz val="12"/>
        <color rgb="FF000000"/>
        <rFont val="Calibri"/>
        <family val="2"/>
      </rPr>
      <t xml:space="preserve"> of absentee ballots </t>
    </r>
    <r>
      <rPr>
        <i/>
        <sz val="12"/>
        <color rgb="FF000000"/>
        <rFont val="Calibri"/>
        <family val="2"/>
      </rPr>
      <t>to</t>
    </r>
    <r>
      <rPr>
        <sz val="12"/>
        <color rgb="FF000000"/>
        <rFont val="Calibri"/>
        <family val="2"/>
      </rPr>
      <t xml:space="preserve">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Deadline is 8 p.m. election day - During the 7 days preceding an election.</t>
    </r>
  </si>
  <si>
    <r>
      <t xml:space="preserve">Last day to </t>
    </r>
    <r>
      <rPr>
        <i/>
        <sz val="12"/>
        <color rgb="FF000000"/>
        <rFont val="Calibri"/>
        <family val="2"/>
      </rPr>
      <t>post</t>
    </r>
    <r>
      <rPr>
        <sz val="12"/>
        <color rgb="FF000000"/>
        <rFont val="Calibri"/>
        <family val="2"/>
      </rPr>
      <t xml:space="preserve"> general sample ballot in school district clerk's office - at least 4 days before election.</t>
    </r>
  </si>
  <si>
    <r>
      <t xml:space="preserve">Last day to do public accuracy test of </t>
    </r>
    <r>
      <rPr>
        <i/>
        <sz val="12"/>
        <color theme="1"/>
        <rFont val="Calibri"/>
        <family val="2"/>
      </rPr>
      <t>November Election Date</t>
    </r>
    <r>
      <rPr>
        <sz val="12"/>
        <color theme="1"/>
        <rFont val="Calibri"/>
        <family val="2"/>
      </rPr>
      <t xml:space="preserve"> voting equipment of tabulator and/or assistive voting devices - at least 3 days before use. Publish </t>
    </r>
    <r>
      <rPr>
        <i/>
        <sz val="12"/>
        <color theme="1"/>
        <rFont val="Calibri"/>
        <family val="2"/>
      </rPr>
      <t>notice</t>
    </r>
    <r>
      <rPr>
        <sz val="12"/>
        <color theme="1"/>
        <rFont val="Calibri"/>
        <family val="2"/>
      </rPr>
      <t xml:space="preserve"> at least 2 days before test.</t>
    </r>
  </si>
  <si>
    <r>
      <t xml:space="preserve">NOVEMBER ELECTION DAY: </t>
    </r>
    <r>
      <rPr>
        <sz val="12"/>
        <color rgb="FF000000"/>
        <rFont val="Calibri"/>
        <family val="2"/>
      </rPr>
      <t xml:space="preserve">First Tuesday after the first Monday in November. Minimum voting hours vary. </t>
    </r>
  </si>
  <si>
    <r>
      <t xml:space="preserve">NOVEMBER ELECTION DAY: </t>
    </r>
    <r>
      <rPr>
        <sz val="12"/>
        <color rgb="FF000000"/>
        <rFont val="Calibri"/>
        <family val="2"/>
      </rPr>
      <t>Voted Absentee Ballots can be returned by the voter or agent, in person, until 8:00 p.m. If delivered by mail or a package delivery service, ballot must arrive by 8:00 p.m.</t>
    </r>
  </si>
  <si>
    <r>
      <t xml:space="preserve">NOVEMBER ELECTION DAY: </t>
    </r>
    <r>
      <rPr>
        <i/>
        <sz val="12"/>
        <color rgb="FF000000"/>
        <rFont val="Calibri"/>
        <family val="2"/>
      </rPr>
      <t>Agent delivery</t>
    </r>
    <r>
      <rPr>
        <sz val="12"/>
        <color rgb="FF000000"/>
        <rFont val="Calibri"/>
        <family val="2"/>
      </rPr>
      <t xml:space="preserve"> of absentee ballots </t>
    </r>
    <r>
      <rPr>
        <i/>
        <sz val="12"/>
        <color rgb="FF000000"/>
        <rFont val="Calibri"/>
        <family val="2"/>
      </rPr>
      <t>to</t>
    </r>
    <r>
      <rPr>
        <sz val="12"/>
        <color rgb="FF000000"/>
        <rFont val="Calibri"/>
        <family val="2"/>
      </rPr>
      <t xml:space="preserve">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May designate agent to deliver by 8:00 p.m. and voted ballots must be returned by 8:00 p.m. on Election Day.</t>
    </r>
  </si>
  <si>
    <r>
      <t xml:space="preserve">NOVEMBER ELECTION DAY: </t>
    </r>
    <r>
      <rPr>
        <sz val="12"/>
        <color rgb="FF000000"/>
        <rFont val="Calibri"/>
        <family val="2"/>
      </rPr>
      <t xml:space="preserve">No state agency, board, commission, department, or committee shall conduct a public meeting </t>
    </r>
    <r>
      <rPr>
        <i/>
        <sz val="12"/>
        <color rgb="FF000000"/>
        <rFont val="Calibri"/>
        <family val="2"/>
      </rPr>
      <t>on the day</t>
    </r>
    <r>
      <rPr>
        <sz val="12"/>
        <color rgb="FF000000"/>
        <rFont val="Calibri"/>
        <family val="2"/>
      </rPr>
      <t xml:space="preserve"> of a general election.1265:1271</t>
    </r>
  </si>
  <si>
    <r>
      <t xml:space="preserve">NOVEMBER ELECTION DAY: Between 6:00 to 8:00 p.m. </t>
    </r>
    <r>
      <rPr>
        <sz val="12"/>
        <color rgb="FF000000"/>
        <rFont val="Calibri"/>
        <family val="2"/>
      </rPr>
      <t>No special taxing district, governing body, school board, county board of commissioners, city council or town board shall conduct a meeting if any election is held within boundaries. Except for regularly scheduled classes, no Minnesota state college or university shall schedule an event. Except for regularly scheduled classes, a public elementary or secondary school may not schedule a school sponsored event if a regularly scheduled election is held within boundaries - between 6:00 to 8:00 p.m. on election day.</t>
    </r>
  </si>
  <si>
    <r>
      <t>Veterans Day Holiday:</t>
    </r>
    <r>
      <rPr>
        <sz val="12"/>
        <color rgb="FF000000"/>
        <rFont val="Calibri"/>
        <family val="2"/>
      </rPr>
      <t xml:space="preserve"> No public business shall be transacted, except in cases of necessity.</t>
    </r>
  </si>
  <si>
    <r>
      <t xml:space="preserve">Last day for candidate to file </t>
    </r>
    <r>
      <rPr>
        <i/>
        <sz val="12"/>
        <color rgb="FF000000"/>
        <rFont val="Calibri"/>
        <family val="2"/>
      </rPr>
      <t xml:space="preserve">Campaign Financial Report Certification of Filing </t>
    </r>
    <r>
      <rPr>
        <sz val="12"/>
        <color rgb="FF000000"/>
        <rFont val="Calibri"/>
        <family val="2"/>
      </rPr>
      <t>form - within 7 days of general election.</t>
    </r>
  </si>
  <si>
    <r>
      <t xml:space="preserve">Last day to provide written notice of </t>
    </r>
    <r>
      <rPr>
        <i/>
        <sz val="12"/>
        <color theme="1"/>
        <rFont val="Calibri"/>
        <family val="2"/>
      </rPr>
      <t>February Uniform Election Date</t>
    </r>
    <r>
      <rPr>
        <sz val="12"/>
        <color theme="1"/>
        <rFont val="Calibri"/>
        <family val="2"/>
      </rPr>
      <t xml:space="preserve"> special and/or mail elections to auditor (if notice is not provided earlier than this date). Last day to provide notice of special election </t>
    </r>
    <r>
      <rPr>
        <i/>
        <sz val="12"/>
        <color theme="1"/>
        <rFont val="Calibri"/>
        <family val="2"/>
      </rPr>
      <t>cancellation.</t>
    </r>
    <r>
      <rPr>
        <sz val="12"/>
        <color theme="1"/>
        <rFont val="Calibri"/>
        <family val="2"/>
      </rPr>
      <t xml:space="preserve"> Last day for auditor to notify OSS of special and/or mail elections by scheduling the election in SVRS – at least 84 days before election.</t>
    </r>
  </si>
  <si>
    <r>
      <t xml:space="preserve">Thanksgiving Holiday: </t>
    </r>
    <r>
      <rPr>
        <sz val="12"/>
        <color rgb="FF000000"/>
        <rFont val="Calibri"/>
        <family val="2"/>
      </rPr>
      <t>No public business shall be transacted, except in cases of necessity.</t>
    </r>
  </si>
  <si>
    <r>
      <t>Day After Thanksgiving Holiday:</t>
    </r>
    <r>
      <rPr>
        <sz val="12"/>
        <color rgb="FF000000"/>
        <rFont val="Calibri"/>
        <family val="2"/>
      </rPr>
      <t xml:space="preserve"> Political subdivisions have the option of determining whether Friday after Thanksgiving day shall be a holiday. Where it is determined that day after Thanksgiving is not a holiday, public business may be conducted.</t>
    </r>
  </si>
  <si>
    <r>
      <t xml:space="preserve">Last day to designate location for </t>
    </r>
    <r>
      <rPr>
        <i/>
        <sz val="12"/>
        <color theme="1"/>
        <rFont val="Calibri"/>
        <family val="2"/>
      </rPr>
      <t>March Town</t>
    </r>
    <r>
      <rPr>
        <sz val="12"/>
        <color theme="1"/>
        <rFont val="Calibri"/>
        <family val="2"/>
      </rPr>
      <t xml:space="preserve"> elections Absentee Ballot voting. Towns required to have assistive voting device at the election day polling place location must also have an assistive voting device available during their Absentee Ballot voting period at their Absentee Ballot voting location. Notify County upon designation - 14 weeks before election.</t>
    </r>
  </si>
  <si>
    <r>
      <t xml:space="preserve">Last day for city, town or county (unorganized territories) with a </t>
    </r>
    <r>
      <rPr>
        <i/>
        <sz val="12"/>
        <color theme="1"/>
        <rFont val="Calibri"/>
        <family val="2"/>
      </rPr>
      <t>February Uniform Election Date</t>
    </r>
    <r>
      <rPr>
        <sz val="12"/>
        <color theme="1"/>
        <rFont val="Calibri"/>
        <family val="2"/>
      </rPr>
      <t xml:space="preserve"> special election being held within their boundaries to adopt election precinct </t>
    </r>
    <r>
      <rPr>
        <i/>
        <sz val="12"/>
        <color theme="1"/>
        <rFont val="Calibri"/>
        <family val="2"/>
      </rPr>
      <t>boundary</t>
    </r>
    <r>
      <rPr>
        <sz val="12"/>
        <color theme="1"/>
        <rFont val="Calibri"/>
        <family val="2"/>
      </rPr>
      <t xml:space="preserve"> changes - at least 10 weeks before the date of the next election.</t>
    </r>
  </si>
  <si>
    <r>
      <t xml:space="preserve">Last day for townships to change polling place location prior to </t>
    </r>
    <r>
      <rPr>
        <i/>
        <sz val="12"/>
        <color rgb="FF000000"/>
        <rFont val="Calibri"/>
        <family val="2"/>
      </rPr>
      <t xml:space="preserve">March Town </t>
    </r>
    <r>
      <rPr>
        <sz val="12"/>
        <color rgb="FF000000"/>
        <rFont val="Calibri"/>
        <family val="2"/>
      </rPr>
      <t>Elections except in a case when a polling place is not available – 90 days prior to election.</t>
    </r>
  </si>
  <si>
    <r>
      <t xml:space="preserve">Last day to notify OSS of a town use of electronic rosters (e-pollbooks) for the first time in the </t>
    </r>
    <r>
      <rPr>
        <i/>
        <sz val="12"/>
        <color theme="1"/>
        <rFont val="Calibri"/>
        <family val="2"/>
      </rPr>
      <t>March Town</t>
    </r>
    <r>
      <rPr>
        <sz val="12"/>
        <color theme="1"/>
        <rFont val="Calibri"/>
        <family val="2"/>
      </rPr>
      <t xml:space="preserve"> election. Precincts are to be identified. Valid for those precincts for subsequent elections until revoked. If precincts are added later, a new notification is required - at least 90 days before the </t>
    </r>
    <r>
      <rPr>
        <i/>
        <sz val="12"/>
        <color theme="1"/>
        <rFont val="Calibri"/>
        <family val="2"/>
      </rPr>
      <t>first</t>
    </r>
    <r>
      <rPr>
        <sz val="12"/>
        <color theme="1"/>
        <rFont val="Calibri"/>
        <family val="2"/>
      </rPr>
      <t xml:space="preserve"> election.</t>
    </r>
  </si>
  <si>
    <r>
      <t xml:space="preserve">Last day for Town with March Elections to authorize mail balloting by resolution (revocation of resolution has same deadline) for </t>
    </r>
    <r>
      <rPr>
        <i/>
        <sz val="12"/>
        <color theme="1"/>
        <rFont val="Calibri"/>
        <family val="2"/>
      </rPr>
      <t>March Town</t>
    </r>
    <r>
      <rPr>
        <sz val="12"/>
        <color theme="1"/>
        <rFont val="Calibri"/>
        <family val="2"/>
      </rPr>
      <t xml:space="preserve"> elections - no later than 90 days prior to the first election at which mail balloting will be used.</t>
    </r>
  </si>
  <si>
    <r>
      <t xml:space="preserve">Last day to post on OSS, county and jurisdiction websites the location, days and times of absentee/early voting locations for the </t>
    </r>
    <r>
      <rPr>
        <i/>
        <sz val="12"/>
        <color theme="1"/>
        <rFont val="Calibri"/>
        <family val="2"/>
      </rPr>
      <t>February Uniform Election Day Special Election</t>
    </r>
    <r>
      <rPr>
        <sz val="12"/>
        <color theme="1"/>
        <rFont val="Calibri"/>
        <family val="2"/>
      </rPr>
      <t>. If municipality does not have a website, notice is published - at least 14 days before the first day of absentee voting.</t>
    </r>
  </si>
  <si>
    <r>
      <t xml:space="preserve">Last day for jurisdictions with February Uniform Election Day Special Elections to disseminate information to the public about the use of a </t>
    </r>
    <r>
      <rPr>
        <i/>
        <sz val="12"/>
        <color rgb="FF000000"/>
        <rFont val="Calibri"/>
        <family val="2"/>
      </rPr>
      <t>new</t>
    </r>
    <r>
      <rPr>
        <sz val="12"/>
        <color rgb="FF000000"/>
        <rFont val="Calibri"/>
        <family val="2"/>
      </rPr>
      <t xml:space="preserve"> voting system – at least 60 days prior to the election.</t>
    </r>
  </si>
  <si>
    <r>
      <t xml:space="preserve">Last day for postsecondary institutions to submit to county a written agreement that they will certify for use accurate updated </t>
    </r>
    <r>
      <rPr>
        <i/>
        <sz val="12"/>
        <color theme="1"/>
        <rFont val="Calibri"/>
        <family val="2"/>
      </rPr>
      <t>residential housing lists</t>
    </r>
    <r>
      <rPr>
        <sz val="12"/>
        <color theme="1"/>
        <rFont val="Calibri"/>
        <family val="2"/>
      </rPr>
      <t xml:space="preserve"> under M.S. 135A.17. Even though this agreement is effective for </t>
    </r>
    <r>
      <rPr>
        <i/>
        <sz val="12"/>
        <color theme="1"/>
        <rFont val="Calibri"/>
        <family val="2"/>
      </rPr>
      <t>all</t>
    </r>
    <r>
      <rPr>
        <sz val="12"/>
        <color theme="1"/>
        <rFont val="Calibri"/>
        <family val="2"/>
      </rPr>
      <t xml:space="preserve"> subsequent elections held in </t>
    </r>
    <r>
      <rPr>
        <i/>
        <sz val="12"/>
        <color theme="1"/>
        <rFont val="Calibri"/>
        <family val="2"/>
      </rPr>
      <t>that</t>
    </r>
    <r>
      <rPr>
        <sz val="12"/>
        <color theme="1"/>
        <rFont val="Calibri"/>
        <family val="2"/>
      </rPr>
      <t xml:space="preserve"> </t>
    </r>
    <r>
      <rPr>
        <b/>
        <sz val="12"/>
        <color theme="1"/>
        <rFont val="Calibri"/>
        <family val="2"/>
      </rPr>
      <t>calendar</t>
    </r>
    <r>
      <rPr>
        <sz val="12"/>
        <color theme="1"/>
        <rFont val="Calibri"/>
        <family val="2"/>
      </rPr>
      <t xml:space="preserve"> year, the February Special Election date is in a new calendar year - no later than 60 days prior to the </t>
    </r>
    <r>
      <rPr>
        <i/>
        <sz val="12"/>
        <color theme="1"/>
        <rFont val="Calibri"/>
        <family val="2"/>
      </rPr>
      <t>Feb</t>
    </r>
    <r>
      <rPr>
        <sz val="12"/>
        <color theme="1"/>
        <rFont val="Calibri"/>
        <family val="2"/>
      </rPr>
      <t>ruary Uniform Special Election date elections.</t>
    </r>
  </si>
  <si>
    <r>
      <t xml:space="preserve">Last day for County Auditor to meet or otherwise communicate with March township officials to review election procedures for </t>
    </r>
    <r>
      <rPr>
        <i/>
        <sz val="12"/>
        <color rgb="FF000000"/>
        <rFont val="Calibri"/>
        <family val="2"/>
      </rPr>
      <t>March Township Elections</t>
    </r>
    <r>
      <rPr>
        <sz val="12"/>
        <color rgb="FF000000"/>
        <rFont val="Calibri"/>
        <family val="2"/>
      </rPr>
      <t xml:space="preserve"> - at least 12 weeks before the March town general election.</t>
    </r>
  </si>
  <si>
    <r>
      <t xml:space="preserve">Last day to </t>
    </r>
    <r>
      <rPr>
        <i/>
        <sz val="12"/>
        <color theme="1"/>
        <rFont val="Calibri"/>
        <family val="2"/>
      </rPr>
      <t>publish</t>
    </r>
    <r>
      <rPr>
        <sz val="12"/>
        <color theme="1"/>
        <rFont val="Calibri"/>
        <family val="2"/>
      </rPr>
      <t xml:space="preserve"> notice of town offices to be elected at </t>
    </r>
    <r>
      <rPr>
        <i/>
        <sz val="12"/>
        <color theme="1"/>
        <rFont val="Calibri"/>
        <family val="2"/>
      </rPr>
      <t>March Town</t>
    </r>
    <r>
      <rPr>
        <sz val="12"/>
        <color theme="1"/>
        <rFont val="Calibri"/>
        <family val="2"/>
      </rPr>
      <t xml:space="preserve"> election. Notice to include first and last dates to file for town office, and the closing time for filing </t>
    </r>
    <r>
      <rPr>
        <i/>
        <sz val="12"/>
        <color theme="1"/>
        <rFont val="Calibri"/>
        <family val="2"/>
      </rPr>
      <t>(municipal clerk's office must be open for filing from1-5 p.m. on the last day of the filing period)</t>
    </r>
    <r>
      <rPr>
        <sz val="12"/>
        <color theme="1"/>
        <rFont val="Calibri"/>
        <family val="2"/>
      </rPr>
      <t xml:space="preserve"> – at least 2 weeks before the first day to file an Affidavit of Candidacy.</t>
    </r>
  </si>
  <si>
    <r>
      <t xml:space="preserve">Period of time to do public accuracy test of </t>
    </r>
    <r>
      <rPr>
        <i/>
        <sz val="12"/>
        <color theme="1"/>
        <rFont val="Calibri"/>
        <family val="2"/>
      </rPr>
      <t>February Uniform Election Day Special Election</t>
    </r>
    <r>
      <rPr>
        <sz val="12"/>
        <color theme="1"/>
        <rFont val="Calibri"/>
        <family val="2"/>
      </rPr>
      <t xml:space="preserve"> voting equipment to include tabulator and/or assistive voting devices – at least 3 days before use. Publish notice at least two days </t>
    </r>
    <r>
      <rPr>
        <i/>
        <sz val="12"/>
        <color theme="1"/>
        <rFont val="Calibri"/>
        <family val="2"/>
      </rPr>
      <t xml:space="preserve">before </t>
    </r>
    <r>
      <rPr>
        <sz val="12"/>
        <color theme="1"/>
        <rFont val="Calibri"/>
        <family val="2"/>
      </rPr>
      <t>test.</t>
    </r>
  </si>
  <si>
    <r>
      <t xml:space="preserve">Christmas Day Holiday: </t>
    </r>
    <r>
      <rPr>
        <sz val="12"/>
        <color rgb="FF000000"/>
        <rFont val="Calibri"/>
        <family val="2"/>
      </rPr>
      <t>No public business shall be transacted, except in cases of necessity.</t>
    </r>
  </si>
  <si>
    <r>
      <t>Must appoint</t>
    </r>
    <r>
      <rPr>
        <i/>
        <sz val="12"/>
        <color theme="1"/>
        <rFont val="Calibri"/>
        <family val="2"/>
      </rPr>
      <t xml:space="preserve"> February Uniform Election Day Special Election</t>
    </r>
    <r>
      <rPr>
        <sz val="12"/>
        <color theme="1"/>
        <rFont val="Calibri"/>
        <family val="2"/>
      </rPr>
      <t xml:space="preserve"> </t>
    </r>
    <r>
      <rPr>
        <i/>
        <sz val="12"/>
        <color theme="1"/>
        <rFont val="Calibri"/>
        <family val="2"/>
      </rPr>
      <t xml:space="preserve">absentee, mail and/or UOCAVA </t>
    </r>
    <r>
      <rPr>
        <sz val="12"/>
        <color theme="1"/>
        <rFont val="Calibri"/>
        <family val="2"/>
      </rPr>
      <t xml:space="preserve">(county appoints UOCAVA) ballot board members by the time they are to examine the voted ballot </t>
    </r>
    <r>
      <rPr>
        <i/>
        <sz val="12"/>
        <color theme="1"/>
        <rFont val="Calibri"/>
        <family val="2"/>
      </rPr>
      <t>return</t>
    </r>
    <r>
      <rPr>
        <sz val="12"/>
        <color theme="1"/>
        <rFont val="Calibri"/>
        <family val="2"/>
      </rPr>
      <t xml:space="preserve"> envelopes and mark them "accepted" or "rejected" - before voted ballots are returned.</t>
    </r>
  </si>
  <si>
    <r>
      <t xml:space="preserve">Last day for a town with March elections (no other jurisdiction can hold any type of special election on this date) to provide written notice of </t>
    </r>
    <r>
      <rPr>
        <i/>
        <sz val="12"/>
        <color theme="1"/>
        <rFont val="Calibri"/>
        <family val="2"/>
      </rPr>
      <t>March Town</t>
    </r>
    <r>
      <rPr>
        <sz val="12"/>
        <color theme="1"/>
        <rFont val="Calibri"/>
        <family val="2"/>
      </rPr>
      <t xml:space="preserve"> general or special elections to auditor (if notice is not provided earlier than this date). Last day to provide notice of special election </t>
    </r>
    <r>
      <rPr>
        <i/>
        <sz val="12"/>
        <color theme="1"/>
        <rFont val="Calibri"/>
        <family val="2"/>
      </rPr>
      <t>cancellation.</t>
    </r>
    <r>
      <rPr>
        <sz val="12"/>
        <color theme="1"/>
        <rFont val="Calibri"/>
        <family val="2"/>
      </rPr>
      <t xml:space="preserve"> Last day for county to notify OSS of election by making sure that the town's profile is correct and by adding any special election items to the election in SVRS – at least 74 days before election.</t>
    </r>
  </si>
  <si>
    <r>
      <t xml:space="preserve">Municipality must </t>
    </r>
    <r>
      <rPr>
        <i/>
        <sz val="12"/>
        <color theme="1"/>
        <rFont val="Calibri"/>
        <family val="2"/>
      </rPr>
      <t>not</t>
    </r>
    <r>
      <rPr>
        <sz val="12"/>
        <color theme="1"/>
        <rFont val="Calibri"/>
        <family val="2"/>
      </rPr>
      <t xml:space="preserve"> make a change to the </t>
    </r>
    <r>
      <rPr>
        <i/>
        <sz val="12"/>
        <color theme="1"/>
        <rFont val="Calibri"/>
        <family val="2"/>
      </rPr>
      <t>number or name of a street address</t>
    </r>
    <r>
      <rPr>
        <sz val="12"/>
        <color theme="1"/>
        <rFont val="Calibri"/>
        <family val="2"/>
      </rPr>
      <t xml:space="preserve"> of an existing residence prior to </t>
    </r>
    <r>
      <rPr>
        <i/>
        <sz val="12"/>
        <color theme="1"/>
        <rFont val="Calibri"/>
        <family val="2"/>
      </rPr>
      <t>February Uniform Election Day Special Election</t>
    </r>
    <r>
      <rPr>
        <sz val="12"/>
        <color theme="1"/>
        <rFont val="Calibri"/>
        <family val="2"/>
      </rPr>
      <t xml:space="preserve"> in a jurisdiction which includes the affected residence - not during the 45 days prior to </t>
    </r>
    <r>
      <rPr>
        <i/>
        <sz val="12"/>
        <color theme="1"/>
        <rFont val="Calibri"/>
        <family val="2"/>
      </rPr>
      <t>any</t>
    </r>
    <r>
      <rPr>
        <sz val="12"/>
        <color theme="1"/>
        <rFont val="Calibri"/>
        <family val="2"/>
      </rPr>
      <t xml:space="preserve"> election.</t>
    </r>
  </si>
  <si>
    <r>
      <t xml:space="preserve">Provide for instruction of voters with a demonstration voting system in a public place for the six weeks immediately prior to the first election (February Uniform Election Day Special Election) at which the </t>
    </r>
    <r>
      <rPr>
        <i/>
        <sz val="12"/>
        <color rgb="FF000000"/>
        <rFont val="Calibri"/>
        <family val="2"/>
      </rPr>
      <t>new</t>
    </r>
    <r>
      <rPr>
        <sz val="12"/>
        <color rgb="FF000000"/>
        <rFont val="Calibri"/>
        <family val="2"/>
      </rPr>
      <t xml:space="preserve"> voting system will be used.</t>
    </r>
  </si>
  <si>
    <r>
      <t xml:space="preserve">Time period for Town March Elections candidate filings. Filing offices </t>
    </r>
    <r>
      <rPr>
        <i/>
        <sz val="12"/>
        <color rgb="FF000000"/>
        <rFont val="Calibri"/>
        <family val="2"/>
      </rPr>
      <t>must</t>
    </r>
    <r>
      <rPr>
        <sz val="12"/>
        <color rgb="FF000000"/>
        <rFont val="Calibri"/>
        <family val="2"/>
      </rPr>
      <t xml:space="preserve"> be open for filing from 1-5 p.m. on the last day of filing – 70 to 56 days before the election.</t>
    </r>
  </si>
  <si>
    <r>
      <t xml:space="preserve">School boards must designate a combined polling place </t>
    </r>
    <r>
      <rPr>
        <b/>
        <sz val="12"/>
        <color theme="1"/>
        <rFont val="Calibri"/>
        <family val="2"/>
      </rPr>
      <t>change</t>
    </r>
    <r>
      <rPr>
        <sz val="12"/>
        <color theme="1"/>
        <rFont val="Calibri"/>
        <family val="2"/>
      </rPr>
      <t>, by resolution, for standalone elections the next calendar year. Combined polling place must be at a location designated for use as a polling place by a county or municipality. If this is not done, all municipal polling places must be used - by December 31 of each year.</t>
    </r>
  </si>
  <si>
    <r>
      <t xml:space="preserve">New Year's Day Holiday: </t>
    </r>
    <r>
      <rPr>
        <sz val="12"/>
        <color rgb="FF000000"/>
        <rFont val="Calibri"/>
        <family val="2"/>
      </rPr>
      <t>No public business shall be transacted, except in cases of necessity.</t>
    </r>
  </si>
  <si>
    <r>
      <t xml:space="preserve">Local officials </t>
    </r>
    <r>
      <rPr>
        <sz val="12"/>
        <color rgb="FF000000"/>
        <rFont val="Calibri"/>
        <family val="2"/>
      </rPr>
      <t>(city in metro area with population over 50,000) elected at November 2025 General Election file statement of economic interest within 60 days of accepting employment (taking office).</t>
    </r>
  </si>
  <si>
    <r>
      <t xml:space="preserve">(Tentative) </t>
    </r>
    <r>
      <rPr>
        <sz val="12"/>
        <color rgb="FF000000"/>
        <rFont val="Calibri"/>
        <family val="2"/>
      </rPr>
      <t>Annual List Maintenance (ALM) will occur sometime in January. The OSS shall determine if any registrants have not voted during the preceding four years. Those records will be changed to the status of "inactive. The OSS prepares a report to the county auditor containing the names of all registrants whose status was changed to "inactive."</t>
    </r>
  </si>
  <si>
    <r>
      <t xml:space="preserve">Last day for postsecondary institutions to submit to county a written agreement that they will certify for use accurate updated </t>
    </r>
    <r>
      <rPr>
        <i/>
        <sz val="12"/>
        <color theme="1"/>
        <rFont val="Calibri"/>
        <family val="2"/>
      </rPr>
      <t>residential housing lists</t>
    </r>
    <r>
      <rPr>
        <sz val="12"/>
        <color theme="1"/>
        <rFont val="Calibri"/>
        <family val="2"/>
      </rPr>
      <t xml:space="preserve"> under M.S. 135A.17. Agreement is effective for </t>
    </r>
    <r>
      <rPr>
        <i/>
        <sz val="12"/>
        <color theme="1"/>
        <rFont val="Calibri"/>
        <family val="2"/>
      </rPr>
      <t>all</t>
    </r>
    <r>
      <rPr>
        <sz val="12"/>
        <color theme="1"/>
        <rFont val="Calibri"/>
        <family val="2"/>
      </rPr>
      <t xml:space="preserve"> subsequent elections held in </t>
    </r>
    <r>
      <rPr>
        <i/>
        <sz val="12"/>
        <color theme="1"/>
        <rFont val="Calibri"/>
        <family val="2"/>
      </rPr>
      <t>that</t>
    </r>
    <r>
      <rPr>
        <sz val="12"/>
        <color theme="1"/>
        <rFont val="Calibri"/>
        <family val="2"/>
      </rPr>
      <t xml:space="preserve"> calendar year - no later than 60 days prior to the </t>
    </r>
    <r>
      <rPr>
        <i/>
        <sz val="12"/>
        <color theme="1"/>
        <rFont val="Calibri"/>
        <family val="2"/>
      </rPr>
      <t>March Town</t>
    </r>
    <r>
      <rPr>
        <sz val="12"/>
        <color theme="1"/>
        <rFont val="Calibri"/>
        <family val="2"/>
      </rPr>
      <t xml:space="preserve"> elections.</t>
    </r>
  </si>
  <si>
    <r>
      <t xml:space="preserve">Last day for towns with March elections to disseminate information to the public about the use of a </t>
    </r>
    <r>
      <rPr>
        <i/>
        <sz val="12"/>
        <color rgb="FF000000"/>
        <rFont val="Calibri"/>
        <family val="2"/>
      </rPr>
      <t>new</t>
    </r>
    <r>
      <rPr>
        <sz val="12"/>
        <color rgb="FF000000"/>
        <rFont val="Calibri"/>
        <family val="2"/>
      </rPr>
      <t xml:space="preserve"> voting system – at least 60 days prior to the election.</t>
    </r>
  </si>
  <si>
    <r>
      <t xml:space="preserve">Town March Elections candidates filing period closes. Clerk's office </t>
    </r>
    <r>
      <rPr>
        <i/>
        <sz val="12"/>
        <color rgb="FF000000"/>
        <rFont val="Calibri"/>
        <family val="2"/>
      </rPr>
      <t>must</t>
    </r>
    <r>
      <rPr>
        <sz val="12"/>
        <color rgb="FF000000"/>
        <rFont val="Calibri"/>
        <family val="2"/>
      </rPr>
      <t xml:space="preserve"> be open 1-5 p.m. - 56 days before election.</t>
    </r>
  </si>
  <si>
    <r>
      <t xml:space="preserve">Last day to provide written notice of </t>
    </r>
    <r>
      <rPr>
        <i/>
        <sz val="12"/>
        <color theme="1"/>
        <rFont val="Calibri"/>
        <family val="2"/>
      </rPr>
      <t>April Uniform Election Date</t>
    </r>
    <r>
      <rPr>
        <sz val="12"/>
        <color theme="1"/>
        <rFont val="Calibri"/>
        <family val="2"/>
      </rPr>
      <t xml:space="preserve"> special and/or mail elections to auditor (if notice is not provided earlier than this date). Last day to provide notice of special election </t>
    </r>
    <r>
      <rPr>
        <i/>
        <sz val="12"/>
        <color theme="1"/>
        <rFont val="Calibri"/>
        <family val="2"/>
      </rPr>
      <t xml:space="preserve">cancellation. </t>
    </r>
    <r>
      <rPr>
        <sz val="12"/>
        <color theme="1"/>
        <rFont val="Calibri"/>
        <family val="2"/>
      </rPr>
      <t>Last day for auditor to notify OSS of special and/or mail elections by scheduling the election in SVRS – at least 84 days before election.</t>
    </r>
  </si>
  <si>
    <r>
      <t xml:space="preserve">Period of time to do public accuracy test of </t>
    </r>
    <r>
      <rPr>
        <i/>
        <sz val="12"/>
        <color theme="1"/>
        <rFont val="Calibri"/>
        <family val="2"/>
      </rPr>
      <t>March Town</t>
    </r>
    <r>
      <rPr>
        <sz val="12"/>
        <color theme="1"/>
        <rFont val="Calibri"/>
        <family val="2"/>
      </rPr>
      <t xml:space="preserve"> voting equipment including assistive voting devices – at least 3 days before use. Publish </t>
    </r>
    <r>
      <rPr>
        <i/>
        <sz val="12"/>
        <color theme="1"/>
        <rFont val="Calibri"/>
        <family val="2"/>
      </rPr>
      <t>notice</t>
    </r>
    <r>
      <rPr>
        <sz val="12"/>
        <color theme="1"/>
        <rFont val="Calibri"/>
        <family val="2"/>
      </rPr>
      <t xml:space="preserve"> at least two days before test.</t>
    </r>
  </si>
  <si>
    <r>
      <t xml:space="preserve">An updated master list for each precinct must be available for </t>
    </r>
    <r>
      <rPr>
        <i/>
        <sz val="12"/>
        <color theme="1"/>
        <rFont val="Calibri"/>
        <family val="2"/>
      </rPr>
      <t>March Town</t>
    </r>
    <r>
      <rPr>
        <sz val="12"/>
        <color theme="1"/>
        <rFont val="Calibri"/>
        <family val="2"/>
      </rPr>
      <t xml:space="preserve"> elections Absentee Ballot voting. Absentee Ballot voting for a town general election held in March may begin 30 days before that election, as opposed to 46 days for all other elections. Even though Absentee Ballot voting starts at 30 days before March town elections, the master list is still required to be available at the 46 day mark - at least 46 days before each election.</t>
    </r>
  </si>
  <si>
    <r>
      <t xml:space="preserve">The County Auditor must establish UOCAVA absentee ballot board for </t>
    </r>
    <r>
      <rPr>
        <i/>
        <sz val="12"/>
        <color rgb="FF000000"/>
        <rFont val="Calibri"/>
        <family val="2"/>
      </rPr>
      <t>March Township</t>
    </r>
    <r>
      <rPr>
        <sz val="12"/>
        <color rgb="FF000000"/>
        <rFont val="Calibri"/>
        <family val="2"/>
      </rPr>
      <t xml:space="preserve"> Elections to examine all returned UOCAVA absentee ballot envelopes and accept or reject the absentee ballots. If an envelope has been rejected at least five days before the election, the ballots in the envelope must be considered spoiled and the official in charge of the absentee ballot board must provide the voter with a replacement absentee ballot and return envelope - during the 45 days before the election the board must immediately examine the return envelopes.</t>
    </r>
  </si>
  <si>
    <r>
      <t>Counties</t>
    </r>
    <r>
      <rPr>
        <sz val="12"/>
        <color theme="1"/>
        <rFont val="Calibri"/>
        <family val="2"/>
      </rPr>
      <t xml:space="preserve"> transmit </t>
    </r>
    <r>
      <rPr>
        <i/>
        <sz val="12"/>
        <color theme="1"/>
        <rFont val="Calibri"/>
        <family val="2"/>
      </rPr>
      <t>March Town UOCAVA ballots for town residents with UOCAVA</t>
    </r>
    <r>
      <rPr>
        <sz val="12"/>
        <color theme="1"/>
        <rFont val="Calibri"/>
        <family val="2"/>
      </rPr>
      <t xml:space="preserve"> applications on file for that calendar year. Town clerk to provide ballots to auditor's office for transmission - at least 46 days before the election.</t>
    </r>
  </si>
  <si>
    <r>
      <t>March Town</t>
    </r>
    <r>
      <rPr>
        <sz val="12"/>
        <color theme="1"/>
        <rFont val="Calibri"/>
        <family val="2"/>
      </rPr>
      <t xml:space="preserve"> Absentee and Mail ballot boards review voted returned ballot envelopes for "acceptance" or "rejection." Within 5 days after receipt for voted ballots returned from beginning of absentee voting period through the 15th day before the election. Beginning the 14th day before the election, voted ballots must be reviewed within 3 days - beginning of absentee voting period (at least 46 days before election) until no later than 24 hours after the end of voting.</t>
    </r>
  </si>
  <si>
    <r>
      <t xml:space="preserve">Last day for employee who is entitled to attend a major political party </t>
    </r>
    <r>
      <rPr>
        <i/>
        <sz val="12"/>
        <color theme="1"/>
        <rFont val="Calibri"/>
        <family val="2"/>
      </rPr>
      <t xml:space="preserve">precinct caucus </t>
    </r>
    <r>
      <rPr>
        <sz val="12"/>
        <color theme="1"/>
        <rFont val="Calibri"/>
        <family val="2"/>
      </rPr>
      <t>meetings to provide written notice to employer to be absent from work for the purpose of attending the caucus during the time for which the caucus is scheduled without penalty or deduction from salary or wages on account of the absence other than a deduction in salary for the time of absence from employment - at least 10 days' written notice.</t>
    </r>
  </si>
  <si>
    <r>
      <t xml:space="preserve">Last day for city, town or county (unorganized territories) with an </t>
    </r>
    <r>
      <rPr>
        <i/>
        <sz val="12"/>
        <color theme="1"/>
        <rFont val="Calibri"/>
        <family val="2"/>
      </rPr>
      <t>April Uniform Election Date</t>
    </r>
    <r>
      <rPr>
        <sz val="12"/>
        <color theme="1"/>
        <rFont val="Calibri"/>
        <family val="2"/>
      </rPr>
      <t xml:space="preserve"> special election being held within their boundaries to adopt election precinct </t>
    </r>
    <r>
      <rPr>
        <i/>
        <sz val="12"/>
        <color theme="1"/>
        <rFont val="Calibri"/>
        <family val="2"/>
      </rPr>
      <t>boundary</t>
    </r>
    <r>
      <rPr>
        <sz val="12"/>
        <color theme="1"/>
        <rFont val="Calibri"/>
        <family val="2"/>
      </rPr>
      <t xml:space="preserve"> changes - at least 10 weeks before the date of the next election.</t>
    </r>
  </si>
  <si>
    <r>
      <t xml:space="preserve">PRECINCT CAUCUSES. </t>
    </r>
    <r>
      <rPr>
        <sz val="12"/>
        <color rgb="FF000000"/>
        <rFont val="Calibri"/>
        <family val="2"/>
      </rPr>
      <t>This date is statutorily provided for precinct caucuses for the Major Political Parties - at 7:00 p.m. on a date chosen by the parties before March 1st of the previous odd-numbered year (major political parties control the proceedings of their caucus--all questions regarding process are directed to the parties themselves).</t>
    </r>
  </si>
  <si>
    <r>
      <t>PRECINCT CAUCUSES.</t>
    </r>
    <r>
      <rPr>
        <sz val="12"/>
        <color rgb="FF000000"/>
        <rFont val="Calibri"/>
        <family val="2"/>
      </rPr>
      <t xml:space="preserve"> No special taxing district governing body, school board, county board of commissioners, town board or city council may conduct a public meeting or elementary or secondary school sponsored events can happen after 6:00 p.m. - on the day of major political party precinct caucus meetings.</t>
    </r>
  </si>
  <si>
    <r>
      <t xml:space="preserve">PRECINCT CAUCUSES: </t>
    </r>
    <r>
      <rPr>
        <sz val="12"/>
        <color theme="1"/>
        <rFont val="Calibri"/>
        <family val="2"/>
      </rPr>
      <t>Every employee who is entitled to attend a major political party precinct caucus is entitled, after giving the employer at least 10 days' written notice, to be absent from work for the purpose of attending during the time the caucus is scheduled without penalty or deduction from salary or wages, other than a deduction in salary for the time of absence from employment.</t>
    </r>
  </si>
  <si>
    <r>
      <t xml:space="preserve">Must appoint </t>
    </r>
    <r>
      <rPr>
        <i/>
        <sz val="12"/>
        <color theme="1"/>
        <rFont val="Calibri"/>
        <family val="2"/>
      </rPr>
      <t>March Town</t>
    </r>
    <r>
      <rPr>
        <sz val="12"/>
        <color theme="1"/>
        <rFont val="Calibri"/>
        <family val="2"/>
      </rPr>
      <t xml:space="preserve"> elections </t>
    </r>
    <r>
      <rPr>
        <i/>
        <sz val="12"/>
        <color theme="1"/>
        <rFont val="Calibri"/>
        <family val="2"/>
      </rPr>
      <t>absentee ballot board members</t>
    </r>
    <r>
      <rPr>
        <sz val="12"/>
        <color theme="1"/>
        <rFont val="Calibri"/>
        <family val="2"/>
      </rPr>
      <t xml:space="preserve"> by the time they are to examine the voted ballots </t>
    </r>
    <r>
      <rPr>
        <i/>
        <sz val="12"/>
        <color theme="1"/>
        <rFont val="Calibri"/>
        <family val="2"/>
      </rPr>
      <t>return</t>
    </r>
    <r>
      <rPr>
        <sz val="12"/>
        <color theme="1"/>
        <rFont val="Calibri"/>
        <family val="2"/>
      </rPr>
      <t xml:space="preserve"> envelopes and mark them "accepted" or "rejected" - before voted absentee (30 days for March Town election) ballots are returned.</t>
    </r>
  </si>
  <si>
    <r>
      <t xml:space="preserve">Period of time for Absentee Voting for </t>
    </r>
    <r>
      <rPr>
        <i/>
        <sz val="12"/>
        <color theme="1"/>
        <rFont val="Calibri"/>
        <family val="2"/>
      </rPr>
      <t>March Town</t>
    </r>
    <r>
      <rPr>
        <sz val="12"/>
        <color theme="1"/>
        <rFont val="Calibri"/>
        <family val="2"/>
      </rPr>
      <t xml:space="preserve"> elections. Towns required to have assistive voting device at the election day polling place location must also have an assist voting device available during their Absentee Ballot voting period at the Absentee Ballot voting location - at least 30 days before election.</t>
    </r>
  </si>
  <si>
    <r>
      <t xml:space="preserve">FEBRUARY UNIFORM ELECTION DAY: 2nd Tuesday in February. Special Note for Towns: </t>
    </r>
    <r>
      <rPr>
        <sz val="12"/>
        <color rgb="FF000000"/>
        <rFont val="Calibri"/>
        <family val="2"/>
      </rPr>
      <t xml:space="preserve">Other jurisdictions may </t>
    </r>
    <r>
      <rPr>
        <i/>
        <sz val="12"/>
        <color rgb="FF000000"/>
        <rFont val="Calibri"/>
        <family val="2"/>
      </rPr>
      <t>also</t>
    </r>
    <r>
      <rPr>
        <sz val="12"/>
        <color rgb="FF000000"/>
        <rFont val="Calibri"/>
        <family val="2"/>
      </rPr>
      <t xml:space="preserve"> hold special elections on this date. If the town is </t>
    </r>
    <r>
      <rPr>
        <i/>
        <sz val="12"/>
        <color rgb="FF000000"/>
        <rFont val="Calibri"/>
        <family val="2"/>
      </rPr>
      <t>not</t>
    </r>
    <r>
      <rPr>
        <sz val="12"/>
        <color rgb="FF000000"/>
        <rFont val="Calibri"/>
        <family val="2"/>
      </rPr>
      <t xml:space="preserve"> holding a </t>
    </r>
    <r>
      <rPr>
        <i/>
        <sz val="12"/>
        <color rgb="FF000000"/>
        <rFont val="Calibri"/>
        <family val="2"/>
      </rPr>
      <t>standalone</t>
    </r>
    <r>
      <rPr>
        <sz val="12"/>
        <color rgb="FF000000"/>
        <rFont val="Calibri"/>
        <family val="2"/>
      </rPr>
      <t xml:space="preserve"> election: 1) Assistive voting devices </t>
    </r>
    <r>
      <rPr>
        <i/>
        <sz val="12"/>
        <color rgb="FF000000"/>
        <rFont val="Calibri"/>
        <family val="2"/>
      </rPr>
      <t>are</t>
    </r>
    <r>
      <rPr>
        <sz val="12"/>
        <color rgb="FF000000"/>
        <rFont val="Calibri"/>
        <family val="2"/>
      </rPr>
      <t xml:space="preserve"> required and 2) Inclement weather postponement is decided by the jurisdiction with the </t>
    </r>
    <r>
      <rPr>
        <i/>
        <sz val="12"/>
        <color rgb="FF000000"/>
        <rFont val="Calibri"/>
        <family val="2"/>
      </rPr>
      <t>larger</t>
    </r>
    <r>
      <rPr>
        <sz val="12"/>
        <color rgb="FF000000"/>
        <rFont val="Calibri"/>
        <family val="2"/>
      </rPr>
      <t xml:space="preserve"> geographic area.</t>
    </r>
  </si>
  <si>
    <r>
      <t xml:space="preserve">FEBRUARY UNIFORM ELECTION DAY: 2nd Tuesday in February. </t>
    </r>
    <r>
      <rPr>
        <b/>
        <i/>
        <sz val="12"/>
        <color rgb="FF000000"/>
        <rFont val="Calibri"/>
        <family val="2"/>
      </rPr>
      <t>Metro</t>
    </r>
    <r>
      <rPr>
        <b/>
        <sz val="12"/>
        <color rgb="FF000000"/>
        <rFont val="Calibri"/>
        <family val="2"/>
      </rPr>
      <t xml:space="preserve"> Area: </t>
    </r>
    <r>
      <rPr>
        <sz val="12"/>
        <color rgb="FF000000"/>
        <rFont val="Calibri"/>
        <family val="2"/>
      </rPr>
      <t>Minimum voting hours 10:00 a.m. to 8:00 p.m. (*Metro Area includes the following Counties: Anoka, Carver, Chisago, Dakota, Hennepin, Isanti, Ramsey, Scott, Sherburne, Washington and Wright).</t>
    </r>
  </si>
  <si>
    <r>
      <t xml:space="preserve">FEBRUARY UNIFORM ELECTION DAY: 2nd Tuesday in February. </t>
    </r>
    <r>
      <rPr>
        <b/>
        <i/>
        <sz val="12"/>
        <color rgb="FF000000"/>
        <rFont val="Calibri"/>
        <family val="2"/>
      </rPr>
      <t>Non</t>
    </r>
    <r>
      <rPr>
        <b/>
        <sz val="12"/>
        <color rgb="FF000000"/>
        <rFont val="Calibri"/>
        <family val="2"/>
      </rPr>
      <t xml:space="preserve">-Metro Area: </t>
    </r>
    <r>
      <rPr>
        <sz val="12"/>
        <color rgb="FF000000"/>
        <rFont val="Calibri"/>
        <family val="2"/>
      </rPr>
      <t>Minimum voting hours 5:00 p.m. to 8:00 p.m. (*Metro area includes the following Counties: Anoka, Carver, Chisago, Dakota, Hennepin, Isanti, Ramsey, Scott, Sherburne, Washington and Wright). Longer hours can be approved by resolution or petition of voters. See M.S. 205.175, subd. 3 for details.</t>
    </r>
  </si>
  <si>
    <r>
      <t xml:space="preserve">Last day for jurisdictions with April Uniform Election Day Special Elections to disseminate information to the public about the use of a </t>
    </r>
    <r>
      <rPr>
        <i/>
        <sz val="12"/>
        <color rgb="FF000000"/>
        <rFont val="Calibri"/>
        <family val="2"/>
      </rPr>
      <t>new</t>
    </r>
    <r>
      <rPr>
        <sz val="12"/>
        <color rgb="FF000000"/>
        <rFont val="Calibri"/>
        <family val="2"/>
      </rPr>
      <t xml:space="preserve"> voting system – at least 60 days prior to the election.</t>
    </r>
  </si>
  <si>
    <r>
      <t xml:space="preserve">Last day to provide written notice of </t>
    </r>
    <r>
      <rPr>
        <i/>
        <sz val="12"/>
        <color theme="1"/>
        <rFont val="Calibri"/>
        <family val="2"/>
      </rPr>
      <t>May Uniform Election Date</t>
    </r>
    <r>
      <rPr>
        <sz val="12"/>
        <color theme="1"/>
        <rFont val="Calibri"/>
        <family val="2"/>
      </rPr>
      <t xml:space="preserve"> special and/or mail elections to auditor (if notice is not provided earlier than this date). Last day to provide notice of special election </t>
    </r>
    <r>
      <rPr>
        <i/>
        <sz val="12"/>
        <color theme="1"/>
        <rFont val="Calibri"/>
        <family val="2"/>
      </rPr>
      <t xml:space="preserve">cancellation. </t>
    </r>
    <r>
      <rPr>
        <sz val="12"/>
        <color theme="1"/>
        <rFont val="Calibri"/>
        <family val="2"/>
      </rPr>
      <t>Last day for auditor to notify OSS of special and/or mail elections by scheduling the election in SVRS – at least 84 days before election.</t>
    </r>
  </si>
  <si>
    <r>
      <t xml:space="preserve">At least 2 weeks before the March town elections a sample ballot shall be prepared and </t>
    </r>
    <r>
      <rPr>
        <i/>
        <sz val="12"/>
        <color rgb="FF000000"/>
        <rFont val="Calibri"/>
        <family val="2"/>
      </rPr>
      <t xml:space="preserve">made available for public </t>
    </r>
    <r>
      <rPr>
        <sz val="12"/>
        <color rgb="FF000000"/>
        <rFont val="Calibri"/>
        <family val="2"/>
      </rPr>
      <t>inspection in the clerk's office and post sample ballot in each polling place on election day.</t>
    </r>
  </si>
  <si>
    <r>
      <t xml:space="preserve">Period of time to do public accuracy test of </t>
    </r>
    <r>
      <rPr>
        <i/>
        <sz val="12"/>
        <color theme="1"/>
        <rFont val="Calibri"/>
        <family val="2"/>
      </rPr>
      <t>April Uniform Election Day Special Election</t>
    </r>
    <r>
      <rPr>
        <sz val="12"/>
        <color theme="1"/>
        <rFont val="Calibri"/>
        <family val="2"/>
      </rPr>
      <t xml:space="preserve"> voting equipment to include tabulator and/or assistive voting devices – at least 3 days before use. Publish notice at least two days </t>
    </r>
    <r>
      <rPr>
        <i/>
        <sz val="12"/>
        <color theme="1"/>
        <rFont val="Calibri"/>
        <family val="2"/>
      </rPr>
      <t xml:space="preserve">before </t>
    </r>
    <r>
      <rPr>
        <sz val="12"/>
        <color theme="1"/>
        <rFont val="Calibri"/>
        <family val="2"/>
      </rPr>
      <t>test.</t>
    </r>
  </si>
  <si>
    <r>
      <t>Must appoint</t>
    </r>
    <r>
      <rPr>
        <i/>
        <sz val="12"/>
        <color theme="1"/>
        <rFont val="Calibri"/>
        <family val="2"/>
      </rPr>
      <t xml:space="preserve"> April Uniform Election Day Special Elections absentee, mail and/or UOCAVA </t>
    </r>
    <r>
      <rPr>
        <sz val="12"/>
        <color theme="1"/>
        <rFont val="Calibri"/>
        <family val="2"/>
      </rPr>
      <t xml:space="preserve">(county appoints UOCAVA) ballot board members by the time they are to examine the voted ballot </t>
    </r>
    <r>
      <rPr>
        <i/>
        <sz val="12"/>
        <color theme="1"/>
        <rFont val="Calibri"/>
        <family val="2"/>
      </rPr>
      <t>return</t>
    </r>
    <r>
      <rPr>
        <sz val="12"/>
        <color theme="1"/>
        <rFont val="Calibri"/>
        <family val="2"/>
      </rPr>
      <t xml:space="preserve"> envelopes and mark them "accepted" or "rejected" - before voted ballots are returned.</t>
    </r>
  </si>
  <si>
    <r>
      <t xml:space="preserve">Last day for a </t>
    </r>
    <r>
      <rPr>
        <i/>
        <sz val="12"/>
        <color theme="1"/>
        <rFont val="Calibri"/>
        <family val="2"/>
      </rPr>
      <t xml:space="preserve">March Town </t>
    </r>
    <r>
      <rPr>
        <sz val="12"/>
        <color theme="1"/>
        <rFont val="Calibri"/>
        <family val="2"/>
      </rPr>
      <t>election judge to submit written notice to town clerk of serving voluntarily without pay – no later than 10 days before the election.</t>
    </r>
  </si>
  <si>
    <r>
      <t xml:space="preserve">Campaign finance reports due (If more than $750 raised or spent and an initial report has been filed) - 10 days before the </t>
    </r>
    <r>
      <rPr>
        <i/>
        <sz val="12"/>
        <color theme="1"/>
        <rFont val="Calibri"/>
        <family val="2"/>
      </rPr>
      <t xml:space="preserve">March Town </t>
    </r>
    <r>
      <rPr>
        <sz val="12"/>
        <color theme="1"/>
        <rFont val="Calibri"/>
        <family val="2"/>
      </rPr>
      <t>election.</t>
    </r>
  </si>
  <si>
    <r>
      <t xml:space="preserve">Municipality must </t>
    </r>
    <r>
      <rPr>
        <i/>
        <sz val="12"/>
        <color theme="1"/>
        <rFont val="Calibri"/>
        <family val="2"/>
      </rPr>
      <t>not</t>
    </r>
    <r>
      <rPr>
        <sz val="12"/>
        <color theme="1"/>
        <rFont val="Calibri"/>
        <family val="2"/>
      </rPr>
      <t xml:space="preserve"> make a change to the </t>
    </r>
    <r>
      <rPr>
        <i/>
        <sz val="12"/>
        <color theme="1"/>
        <rFont val="Calibri"/>
        <family val="2"/>
      </rPr>
      <t>number or name of a street address</t>
    </r>
    <r>
      <rPr>
        <sz val="12"/>
        <color theme="1"/>
        <rFont val="Calibri"/>
        <family val="2"/>
      </rPr>
      <t xml:space="preserve"> of an existing residence prior to </t>
    </r>
    <r>
      <rPr>
        <i/>
        <sz val="12"/>
        <color theme="1"/>
        <rFont val="Calibri"/>
        <family val="2"/>
      </rPr>
      <t>April Uniform Election Day Special Election</t>
    </r>
    <r>
      <rPr>
        <sz val="12"/>
        <color theme="1"/>
        <rFont val="Calibri"/>
        <family val="2"/>
      </rPr>
      <t xml:space="preserve"> in a jurisdiction which includes the affected residence - not during the 45 days prior to </t>
    </r>
    <r>
      <rPr>
        <i/>
        <sz val="12"/>
        <color theme="1"/>
        <rFont val="Calibri"/>
        <family val="2"/>
      </rPr>
      <t>any</t>
    </r>
    <r>
      <rPr>
        <sz val="12"/>
        <color theme="1"/>
        <rFont val="Calibri"/>
        <family val="2"/>
      </rPr>
      <t xml:space="preserve"> election.</t>
    </r>
  </si>
  <si>
    <r>
      <t xml:space="preserve">Last day for city, town or county (unorganized territories) with a </t>
    </r>
    <r>
      <rPr>
        <i/>
        <sz val="12"/>
        <color theme="1"/>
        <rFont val="Calibri"/>
        <family val="2"/>
      </rPr>
      <t>May Uniform Election Date</t>
    </r>
    <r>
      <rPr>
        <sz val="12"/>
        <color theme="1"/>
        <rFont val="Calibri"/>
        <family val="2"/>
      </rPr>
      <t xml:space="preserve"> special election being held within their boundaries to adopt election precinct </t>
    </r>
    <r>
      <rPr>
        <i/>
        <sz val="12"/>
        <color theme="1"/>
        <rFont val="Calibri"/>
        <family val="2"/>
      </rPr>
      <t>boundary</t>
    </r>
    <r>
      <rPr>
        <sz val="12"/>
        <color theme="1"/>
        <rFont val="Calibri"/>
        <family val="2"/>
      </rPr>
      <t xml:space="preserve"> changes - at least 10 weeks before the date of the next election.</t>
    </r>
  </si>
  <si>
    <r>
      <t xml:space="preserve">Last day to do public accuracy test of </t>
    </r>
    <r>
      <rPr>
        <i/>
        <sz val="12"/>
        <color theme="1"/>
        <rFont val="Calibri"/>
        <family val="2"/>
      </rPr>
      <t xml:space="preserve">March Town </t>
    </r>
    <r>
      <rPr>
        <sz val="12"/>
        <color theme="1"/>
        <rFont val="Calibri"/>
        <family val="2"/>
      </rPr>
      <t xml:space="preserve">voting equipment of tabulator and/or assistive voting devices - at least 3 days before use. Publish </t>
    </r>
    <r>
      <rPr>
        <i/>
        <sz val="12"/>
        <color theme="1"/>
        <rFont val="Calibri"/>
        <family val="2"/>
      </rPr>
      <t>notice</t>
    </r>
    <r>
      <rPr>
        <sz val="12"/>
        <color theme="1"/>
        <rFont val="Calibri"/>
        <family val="2"/>
      </rPr>
      <t xml:space="preserve"> at least 2 days before test.</t>
    </r>
  </si>
  <si>
    <r>
      <t xml:space="preserve">TOWNSHIP ELECTION DAY: </t>
    </r>
    <r>
      <rPr>
        <sz val="12"/>
        <color rgb="FF000000"/>
        <rFont val="Calibri"/>
        <family val="2"/>
      </rPr>
      <t>2nd Tuesday in March.</t>
    </r>
  </si>
  <si>
    <r>
      <t xml:space="preserve">First day for federal, state and county candidates to </t>
    </r>
    <r>
      <rPr>
        <i/>
        <sz val="12"/>
        <color rgb="FF000000"/>
        <rFont val="Calibri"/>
        <family val="2"/>
      </rPr>
      <t>prepare and sign</t>
    </r>
    <r>
      <rPr>
        <sz val="12"/>
        <color rgb="FF000000"/>
        <rFont val="Calibri"/>
        <family val="2"/>
      </rPr>
      <t xml:space="preserve"> </t>
    </r>
    <r>
      <rPr>
        <i/>
        <sz val="12"/>
        <color rgb="FF000000"/>
        <rFont val="Calibri"/>
        <family val="2"/>
      </rPr>
      <t>affidavits of candidacy</t>
    </r>
    <r>
      <rPr>
        <sz val="12"/>
        <color rgb="FF000000"/>
        <rFont val="Calibri"/>
        <family val="2"/>
      </rPr>
      <t xml:space="preserve"> - during the 60 day period prior to the first filing date.</t>
    </r>
  </si>
  <si>
    <t>Updated 4/21/2025</t>
  </si>
  <si>
    <t>205.16, subds. 4 and 5; 205A.07, subds. 3 and 3b; 447.32, subd. 3</t>
  </si>
  <si>
    <t>Last day for school district clerk to notify Commissioner of Education of a special school district election scheduled or canceled for the November election day for finance-related questions - at least 74 days before election.</t>
  </si>
  <si>
    <t>School Districts with referendum votes on the November election day notify the Commissioner of Education of the results - within 15 days after the results have been certified (if there is not a recount).</t>
  </si>
  <si>
    <t>Last day for school district clerk to notify Commissioner of Education of a special school district election scheduled or canceled for the February election day for finance-related questions - at least 74 days before election.</t>
  </si>
  <si>
    <t>Last day for school district clerk to notify Commissioner of Education of a special school district election scheduled or canceled for the April election day for finance-related questions - at least 74 days before election.</t>
  </si>
  <si>
    <t>Last day for school district clerk to notify Commissioner of Education of a special school district election scheduled or canceled for the May election day for finance-related questions - at least 74 days before election.</t>
  </si>
  <si>
    <t>Last day for municipalities, school districts and hospital districts (in even-numbered years) to notify (or to cancel) the county of general elections to be held on the November election day. Last day for county auditor to notify OSS – at least 84 days before election.</t>
  </si>
  <si>
    <r>
      <t xml:space="preserve">Last day to provide written notice of </t>
    </r>
    <r>
      <rPr>
        <i/>
        <sz val="12"/>
        <color theme="1"/>
        <rFont val="Calibri"/>
        <family val="2"/>
      </rPr>
      <t xml:space="preserve">November Election Date </t>
    </r>
    <r>
      <rPr>
        <sz val="12"/>
        <color theme="1"/>
        <rFont val="Calibri"/>
        <family val="2"/>
      </rPr>
      <t xml:space="preserve">special primary or special election to county (if notice is not provided earlier than this date). Last day to provide notice of special election </t>
    </r>
    <r>
      <rPr>
        <i/>
        <sz val="12"/>
        <color theme="1"/>
        <rFont val="Calibri"/>
        <family val="2"/>
      </rPr>
      <t>cancellation.</t>
    </r>
    <r>
      <rPr>
        <sz val="12"/>
        <color theme="1"/>
        <rFont val="Calibri"/>
        <family val="2"/>
      </rPr>
      <t xml:space="preserve"> Last day for auditor to notify OSS of elections by scheduling special election in SVRS – at least 84 days before election.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</si>
</sst>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F800]dddd\,\ mmmm\ dd\,\ yyyy"/>
    <numFmt numFmtId="166" formatCode="mmmm\ dd\,\ yyyy\_x000a_dddd"/>
  </numFmts>
  <fonts count="27" x14ac:knownFonts="1">
    <font>
      <sz val="11"/>
      <color theme="1"/>
      <name val="Calibri"/>
      <family val="2"/>
      <scheme val="minor"/>
    </font>
    <font>
      <sz val="10"/>
      <name val="Arial"/>
      <family val="2"/>
    </font>
    <font>
      <sz val="10"/>
      <name val="Calibri"/>
      <family val="2"/>
      <scheme val="minor"/>
    </font>
    <font>
      <sz val="12"/>
      <color theme="1"/>
      <name val="Calibri"/>
      <family val="2"/>
      <scheme val="minor"/>
    </font>
    <font>
      <sz val="10"/>
      <name val="Arial"/>
      <family val="2"/>
    </font>
    <font>
      <sz val="11"/>
      <name val="Calibri"/>
      <family val="2"/>
      <scheme val="minor"/>
    </font>
    <font>
      <i/>
      <sz val="11"/>
      <name val="Calibri"/>
      <family val="2"/>
      <scheme val="minor"/>
    </font>
    <font>
      <b/>
      <sz val="16"/>
      <name val="Calibri"/>
      <family val="2"/>
      <scheme val="minor"/>
    </font>
    <font>
      <sz val="10"/>
      <color theme="1"/>
      <name val="Arial"/>
      <family val="2"/>
    </font>
    <font>
      <b/>
      <sz val="16"/>
      <color theme="1"/>
      <name val="Calibri"/>
      <family val="2"/>
      <scheme val="minor"/>
    </font>
    <font>
      <b/>
      <sz val="10"/>
      <name val="Calibri"/>
      <family val="2"/>
      <scheme val="minor"/>
    </font>
    <font>
      <sz val="10"/>
      <color theme="1"/>
      <name val="Calibri"/>
      <family val="2"/>
      <scheme val="minor"/>
    </font>
    <font>
      <sz val="9"/>
      <name val="Calibri"/>
      <family val="2"/>
      <scheme val="minor"/>
    </font>
    <font>
      <sz val="11"/>
      <color theme="1"/>
      <name val="Calibri"/>
      <family val="2"/>
      <scheme val="minor"/>
    </font>
    <font>
      <b/>
      <sz val="11"/>
      <color rgb="FF000000"/>
      <name val="Calibri"/>
      <scheme val="minor"/>
    </font>
    <font>
      <sz val="11"/>
      <color rgb="FF000000"/>
      <name val="Calibri"/>
      <scheme val="minor"/>
    </font>
    <font>
      <i/>
      <sz val="11"/>
      <color rgb="FF000000"/>
      <name val="Calibri"/>
      <scheme val="minor"/>
    </font>
    <font>
      <sz val="12"/>
      <color rgb="FF000000"/>
      <name val="Calibri"/>
      <family val="2"/>
    </font>
    <font>
      <sz val="12"/>
      <color theme="1"/>
      <name val="Calibri"/>
      <family val="2"/>
    </font>
    <font>
      <i/>
      <sz val="12"/>
      <color theme="1"/>
      <name val="Calibri"/>
      <family val="2"/>
    </font>
    <font>
      <b/>
      <sz val="12"/>
      <color rgb="FF000000"/>
      <name val="Calibri"/>
      <family val="2"/>
    </font>
    <font>
      <b/>
      <sz val="12"/>
      <color theme="1"/>
      <name val="Calibri"/>
      <family val="2"/>
    </font>
    <font>
      <i/>
      <sz val="12"/>
      <color rgb="FF000000"/>
      <name val="Calibri"/>
      <family val="2"/>
    </font>
    <font>
      <b/>
      <u/>
      <sz val="12"/>
      <color rgb="FF000000"/>
      <name val="Calibri"/>
      <family val="2"/>
    </font>
    <font>
      <u/>
      <sz val="12"/>
      <color rgb="FF000000"/>
      <name val="Calibri"/>
      <family val="2"/>
    </font>
    <font>
      <b/>
      <i/>
      <sz val="12"/>
      <color rgb="FF000000"/>
      <name val="Calibri"/>
      <family val="2"/>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0" borderId="0"/>
  </cellStyleXfs>
  <cellXfs count="54">
    <xf numFmtId="0" fontId="0" fillId="0" borderId="0" xfId="0"/>
    <xf numFmtId="0" fontId="4" fillId="0" borderId="0" xfId="2"/>
    <xf numFmtId="0" fontId="4" fillId="0" borderId="0" xfId="2" applyAlignment="1">
      <alignment wrapText="1"/>
    </xf>
    <xf numFmtId="0" fontId="4" fillId="0" borderId="0" xfId="2" applyAlignment="1">
      <alignment vertical="top" wrapText="1"/>
    </xf>
    <xf numFmtId="49" fontId="5" fillId="0" borderId="0" xfId="2" applyNumberFormat="1" applyFont="1" applyAlignment="1">
      <alignment horizontal="center" vertical="top" wrapText="1"/>
    </xf>
    <xf numFmtId="0" fontId="5" fillId="0" borderId="0" xfId="2" applyFont="1" applyAlignment="1" applyProtection="1">
      <alignment wrapText="1"/>
      <protection locked="0"/>
    </xf>
    <xf numFmtId="49" fontId="5" fillId="0" borderId="0" xfId="2" applyNumberFormat="1" applyFont="1" applyAlignment="1" applyProtection="1">
      <alignment wrapText="1"/>
      <protection locked="0"/>
    </xf>
    <xf numFmtId="49" fontId="5" fillId="0" borderId="0" xfId="2" applyNumberFormat="1" applyFont="1" applyAlignment="1" applyProtection="1">
      <alignment vertical="top" wrapText="1"/>
      <protection locked="0"/>
    </xf>
    <xf numFmtId="0" fontId="2" fillId="0" borderId="0" xfId="2" applyFont="1" applyProtection="1">
      <protection locked="0"/>
    </xf>
    <xf numFmtId="0" fontId="6" fillId="0" borderId="0" xfId="2" applyFont="1" applyAlignment="1" applyProtection="1">
      <alignment vertical="top" wrapText="1"/>
      <protection locked="0"/>
    </xf>
    <xf numFmtId="0" fontId="2" fillId="0" borderId="0" xfId="2" applyFont="1" applyAlignment="1" applyProtection="1">
      <alignment horizontal="center" wrapText="1"/>
      <protection locked="0"/>
    </xf>
    <xf numFmtId="0" fontId="7" fillId="0" borderId="0" xfId="2" applyFont="1" applyAlignment="1" applyProtection="1">
      <alignment horizontal="center" vertical="top" wrapText="1"/>
      <protection locked="0"/>
    </xf>
    <xf numFmtId="0" fontId="8" fillId="0" borderId="0" xfId="0" applyFont="1"/>
    <xf numFmtId="0" fontId="10" fillId="0" borderId="0" xfId="0" applyFont="1"/>
    <xf numFmtId="0" fontId="10" fillId="0" borderId="0" xfId="0" applyFont="1" applyAlignment="1">
      <alignment horizontal="center"/>
    </xf>
    <xf numFmtId="0" fontId="2" fillId="0" borderId="0" xfId="0" applyFont="1"/>
    <xf numFmtId="164" fontId="2" fillId="0" borderId="0" xfId="0" applyNumberFormat="1" applyFont="1" applyAlignment="1">
      <alignment horizontal="center"/>
    </xf>
    <xf numFmtId="0" fontId="2" fillId="0" borderId="0" xfId="0" applyFont="1" applyAlignment="1">
      <alignment wrapText="1"/>
    </xf>
    <xf numFmtId="0" fontId="11" fillId="0" borderId="0" xfId="0" applyFont="1"/>
    <xf numFmtId="15" fontId="11" fillId="0" borderId="0" xfId="0" applyNumberFormat="1" applyFont="1" applyAlignment="1">
      <alignment horizontal="center"/>
    </xf>
    <xf numFmtId="164" fontId="11" fillId="0" borderId="0" xfId="0" applyNumberFormat="1" applyFont="1" applyAlignment="1">
      <alignment horizontal="center"/>
    </xf>
    <xf numFmtId="0" fontId="3" fillId="0" borderId="1" xfId="0" applyFont="1" applyBorder="1" applyAlignment="1">
      <alignment vertical="top"/>
    </xf>
    <xf numFmtId="0" fontId="13" fillId="0" borderId="0" xfId="2" applyFont="1" applyAlignment="1">
      <alignment horizontal="center" vertical="top" wrapText="1"/>
    </xf>
    <xf numFmtId="0" fontId="15" fillId="0" borderId="0" xfId="2" applyFont="1" applyAlignment="1" applyProtection="1">
      <alignment vertical="top" wrapText="1"/>
      <protection locked="0"/>
    </xf>
    <xf numFmtId="0" fontId="15" fillId="0" borderId="0" xfId="2" applyFont="1" applyAlignment="1">
      <alignment horizontal="left" vertical="top" wrapText="1"/>
    </xf>
    <xf numFmtId="0" fontId="14" fillId="0" borderId="0" xfId="2" applyFont="1" applyAlignment="1" applyProtection="1">
      <alignment vertical="top" wrapText="1"/>
      <protection locked="0"/>
    </xf>
    <xf numFmtId="166" fontId="2"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49" fontId="2" fillId="0" borderId="1" xfId="2" applyNumberFormat="1" applyFont="1" applyBorder="1" applyAlignment="1" applyProtection="1">
      <alignment horizontal="center" vertical="center" wrapText="1"/>
      <protection locked="0"/>
    </xf>
    <xf numFmtId="0" fontId="2" fillId="0" borderId="1" xfId="2" applyFont="1" applyBorder="1" applyAlignment="1" applyProtection="1">
      <alignment horizontal="center" vertical="center" wrapText="1"/>
      <protection locked="0"/>
    </xf>
    <xf numFmtId="166" fontId="12" fillId="0" borderId="1" xfId="0" applyNumberFormat="1" applyFont="1" applyBorder="1" applyAlignment="1" applyProtection="1">
      <alignment horizontal="center" vertical="center" wrapText="1"/>
      <protection locked="0"/>
    </xf>
    <xf numFmtId="0" fontId="0" fillId="0" borderId="1" xfId="0" applyBorder="1"/>
    <xf numFmtId="0" fontId="3" fillId="0" borderId="1" xfId="0" applyFont="1" applyBorder="1"/>
    <xf numFmtId="0" fontId="3" fillId="5" borderId="1" xfId="0" applyFont="1" applyFill="1" applyBorder="1"/>
    <xf numFmtId="0" fontId="0" fillId="5" borderId="1" xfId="0" applyFill="1" applyBorder="1"/>
    <xf numFmtId="0" fontId="0" fillId="3" borderId="1" xfId="0" applyFill="1" applyBorder="1"/>
    <xf numFmtId="0" fontId="0" fillId="2" borderId="1" xfId="0" applyFill="1" applyBorder="1"/>
    <xf numFmtId="0" fontId="0" fillId="4" borderId="1" xfId="0" applyFill="1" applyBorder="1"/>
    <xf numFmtId="0" fontId="11" fillId="0" borderId="1" xfId="0" applyFont="1" applyBorder="1"/>
    <xf numFmtId="0" fontId="17" fillId="0" borderId="1" xfId="0" applyFont="1" applyBorder="1" applyAlignment="1">
      <alignment vertical="center" wrapText="1"/>
    </xf>
    <xf numFmtId="0" fontId="18" fillId="0" borderId="1" xfId="0" applyFont="1" applyBorder="1" applyAlignment="1">
      <alignment vertical="center" wrapText="1"/>
    </xf>
    <xf numFmtId="0" fontId="20" fillId="0" borderId="1" xfId="0" applyFont="1" applyBorder="1" applyAlignment="1">
      <alignment vertical="center" wrapText="1"/>
    </xf>
    <xf numFmtId="0" fontId="22" fillId="0" borderId="1" xfId="0" applyFont="1" applyBorder="1" applyAlignment="1">
      <alignment vertical="center" wrapText="1"/>
    </xf>
    <xf numFmtId="0" fontId="21" fillId="0" borderId="1" xfId="0" applyFont="1" applyBorder="1" applyAlignment="1">
      <alignment vertical="center" wrapText="1"/>
    </xf>
    <xf numFmtId="0" fontId="19" fillId="0" borderId="1" xfId="0" applyFont="1" applyBorder="1" applyAlignment="1">
      <alignment vertical="center" wrapText="1"/>
    </xf>
    <xf numFmtId="0" fontId="26" fillId="0" borderId="1" xfId="0" applyFont="1" applyBorder="1" applyAlignment="1">
      <alignment horizontal="center" vertical="center" wrapText="1"/>
    </xf>
    <xf numFmtId="165" fontId="26" fillId="0" borderId="1" xfId="0" applyNumberFormat="1" applyFont="1" applyBorder="1" applyAlignment="1">
      <alignment horizontal="center" vertical="center"/>
    </xf>
    <xf numFmtId="49" fontId="26" fillId="0" borderId="1" xfId="0" applyNumberFormat="1" applyFont="1" applyBorder="1" applyAlignment="1">
      <alignment horizontal="center" vertical="center" wrapText="1"/>
    </xf>
    <xf numFmtId="0" fontId="9" fillId="0" borderId="1" xfId="0" applyFont="1" applyBorder="1" applyAlignment="1">
      <alignment horizontal="center"/>
    </xf>
    <xf numFmtId="0" fontId="0" fillId="0" borderId="1" xfId="0" applyBorder="1" applyAlignment="1">
      <alignment horizontal="center"/>
    </xf>
    <xf numFmtId="0" fontId="2" fillId="0" borderId="0" xfId="0" applyFont="1"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opLeftCell="A5" zoomScale="90" zoomScaleNormal="90" workbookViewId="0">
      <selection activeCell="A2" sqref="A2"/>
    </sheetView>
  </sheetViews>
  <sheetFormatPr defaultColWidth="0" defaultRowHeight="12.75" zeroHeight="1" x14ac:dyDescent="0.2"/>
  <cols>
    <col min="1" max="1" width="120.5703125" style="2" customWidth="1"/>
    <col min="2" max="32" width="5.7109375" style="1" hidden="1" customWidth="1"/>
    <col min="33" max="16384" width="119.85546875" style="1" hidden="1"/>
  </cols>
  <sheetData>
    <row r="1" spans="1:6" ht="21" customHeight="1" x14ac:dyDescent="0.2">
      <c r="A1" s="11" t="s">
        <v>0</v>
      </c>
      <c r="B1" s="10"/>
      <c r="C1" s="10"/>
      <c r="D1" s="10"/>
      <c r="E1" s="10"/>
      <c r="F1" s="10"/>
    </row>
    <row r="2" spans="1:6" ht="18" customHeight="1" x14ac:dyDescent="0.2">
      <c r="A2" s="9" t="s">
        <v>710</v>
      </c>
      <c r="B2" s="8"/>
      <c r="C2" s="8"/>
      <c r="D2" s="8"/>
      <c r="E2" s="8"/>
      <c r="F2" s="8"/>
    </row>
    <row r="3" spans="1:6" ht="90" customHeight="1" x14ac:dyDescent="0.25">
      <c r="A3" s="7" t="s">
        <v>1</v>
      </c>
      <c r="B3" s="6"/>
      <c r="C3" s="6"/>
      <c r="D3" s="6"/>
      <c r="E3" s="6"/>
      <c r="F3" s="6"/>
    </row>
    <row r="4" spans="1:6" ht="42" customHeight="1" x14ac:dyDescent="0.25">
      <c r="A4" s="7" t="s">
        <v>2</v>
      </c>
      <c r="B4" s="6"/>
      <c r="C4" s="6"/>
      <c r="D4" s="6"/>
      <c r="E4" s="6"/>
      <c r="F4" s="6"/>
    </row>
    <row r="5" spans="1:6" ht="102" customHeight="1" x14ac:dyDescent="0.25">
      <c r="A5" s="23" t="s">
        <v>3</v>
      </c>
      <c r="B5" s="5"/>
      <c r="C5" s="5"/>
      <c r="D5" s="5"/>
      <c r="E5" s="5"/>
      <c r="F5" s="5"/>
    </row>
    <row r="6" spans="1:6" ht="117" customHeight="1" x14ac:dyDescent="0.25">
      <c r="A6" s="25" t="s">
        <v>4</v>
      </c>
      <c r="B6" s="5"/>
      <c r="C6" s="5"/>
      <c r="D6" s="5"/>
      <c r="E6" s="5"/>
      <c r="F6" s="5"/>
    </row>
    <row r="7" spans="1:6" ht="360" x14ac:dyDescent="0.25">
      <c r="A7" s="23" t="s">
        <v>5</v>
      </c>
      <c r="B7" s="5"/>
      <c r="C7" s="5"/>
      <c r="D7" s="5"/>
      <c r="E7" s="5"/>
      <c r="F7" s="5"/>
    </row>
    <row r="8" spans="1:6" ht="135" x14ac:dyDescent="0.2">
      <c r="A8" s="24" t="s">
        <v>6</v>
      </c>
      <c r="B8" s="4"/>
      <c r="C8" s="4"/>
      <c r="D8" s="4"/>
      <c r="E8" s="4"/>
      <c r="F8" s="4"/>
    </row>
    <row r="9" spans="1:6" ht="15" x14ac:dyDescent="0.2">
      <c r="A9" s="22" t="s">
        <v>7</v>
      </c>
      <c r="B9" s="4"/>
      <c r="C9" s="4"/>
      <c r="D9" s="4"/>
      <c r="E9" s="4"/>
      <c r="F9" s="4"/>
    </row>
    <row r="10" spans="1:6" hidden="1" x14ac:dyDescent="0.2">
      <c r="A10" s="3"/>
    </row>
    <row r="11" spans="1:6" hidden="1" x14ac:dyDescent="0.2">
      <c r="A11" s="3"/>
    </row>
    <row r="12" spans="1:6" hidden="1" x14ac:dyDescent="0.2">
      <c r="A12" s="3"/>
    </row>
    <row r="13" spans="1:6" hidden="1" x14ac:dyDescent="0.2">
      <c r="A13" s="3"/>
    </row>
  </sheetData>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90"/>
  <sheetViews>
    <sheetView tabSelected="1" topLeftCell="A2" workbookViewId="0">
      <selection activeCell="A1791" sqref="A1791:XFD1799"/>
    </sheetView>
  </sheetViews>
  <sheetFormatPr defaultColWidth="0" defaultRowHeight="15.75" zeroHeight="1" x14ac:dyDescent="0.25"/>
  <cols>
    <col min="1" max="1" width="26.140625" style="41" customWidth="1"/>
    <col min="2" max="2" width="25.85546875" style="41" customWidth="1"/>
    <col min="3" max="3" width="48.42578125" style="21" customWidth="1"/>
    <col min="4" max="4" width="10.7109375" style="41" customWidth="1"/>
    <col min="5" max="5" width="11" style="41" customWidth="1"/>
    <col min="6" max="6" width="12" style="41" customWidth="1"/>
    <col min="7" max="16384" width="9.140625" style="34" hidden="1"/>
  </cols>
  <sheetData>
    <row r="1" spans="1:6" ht="21" x14ac:dyDescent="0.35">
      <c r="A1" s="51" t="s">
        <v>58</v>
      </c>
      <c r="B1" s="51"/>
      <c r="C1" s="51"/>
      <c r="D1" s="51"/>
      <c r="E1" s="51"/>
      <c r="F1" s="51"/>
    </row>
    <row r="2" spans="1:6" s="35" customFormat="1" ht="31.5" x14ac:dyDescent="0.25">
      <c r="A2" s="48" t="s">
        <v>59</v>
      </c>
      <c r="B2" s="49" t="s">
        <v>60</v>
      </c>
      <c r="C2" s="49" t="s">
        <v>61</v>
      </c>
      <c r="D2" s="50" t="s">
        <v>62</v>
      </c>
      <c r="E2" s="48" t="s">
        <v>63</v>
      </c>
      <c r="F2" s="48" t="s">
        <v>64</v>
      </c>
    </row>
    <row r="3" spans="1:6" s="35" customFormat="1" ht="110.25" x14ac:dyDescent="0.25">
      <c r="A3" s="26">
        <f>+'Key Dates'!$B$6-70</f>
        <v>45657</v>
      </c>
      <c r="B3" s="26">
        <f>+'Key Dates'!$B$6-70</f>
        <v>45657</v>
      </c>
      <c r="C3" s="42" t="s">
        <v>65</v>
      </c>
      <c r="D3" s="27" t="s">
        <v>66</v>
      </c>
      <c r="E3" s="28" t="s">
        <v>67</v>
      </c>
      <c r="F3" s="28" t="s">
        <v>68</v>
      </c>
    </row>
    <row r="4" spans="1:6" s="35" customFormat="1" ht="110.25" x14ac:dyDescent="0.25">
      <c r="A4" s="26">
        <f>+'Key Dates'!$B$6-70</f>
        <v>45657</v>
      </c>
      <c r="B4" s="26">
        <f>+'Key Dates'!$B$6-70</f>
        <v>45657</v>
      </c>
      <c r="C4" s="42" t="s">
        <v>65</v>
      </c>
      <c r="D4" s="27" t="s">
        <v>66</v>
      </c>
      <c r="E4" s="28" t="s">
        <v>69</v>
      </c>
      <c r="F4" s="28" t="s">
        <v>68</v>
      </c>
    </row>
    <row r="5" spans="1:6" s="35" customFormat="1" ht="110.25" x14ac:dyDescent="0.25">
      <c r="A5" s="26">
        <f>+'Key Dates'!$B$6-70</f>
        <v>45657</v>
      </c>
      <c r="B5" s="26">
        <f>+'Key Dates'!$B$6-70</f>
        <v>45657</v>
      </c>
      <c r="C5" s="42" t="s">
        <v>65</v>
      </c>
      <c r="D5" s="27" t="s">
        <v>66</v>
      </c>
      <c r="E5" s="28" t="s">
        <v>70</v>
      </c>
      <c r="F5" s="28" t="s">
        <v>68</v>
      </c>
    </row>
    <row r="6" spans="1:6" s="36" customFormat="1" ht="94.5" x14ac:dyDescent="0.25">
      <c r="A6" s="26">
        <f>+'Key Dates'!$B$6-70</f>
        <v>45657</v>
      </c>
      <c r="B6" s="26">
        <f>+'Key Dates'!$B$6-70</f>
        <v>45657</v>
      </c>
      <c r="C6" s="43" t="s">
        <v>508</v>
      </c>
      <c r="D6" s="29" t="s">
        <v>71</v>
      </c>
      <c r="E6" s="30" t="s">
        <v>67</v>
      </c>
      <c r="F6" s="30" t="s">
        <v>72</v>
      </c>
    </row>
    <row r="7" spans="1:6" s="36" customFormat="1" ht="94.5" x14ac:dyDescent="0.25">
      <c r="A7" s="26">
        <f>+'Key Dates'!$B$6-70</f>
        <v>45657</v>
      </c>
      <c r="B7" s="26">
        <f>+'Key Dates'!$B$6-70</f>
        <v>45657</v>
      </c>
      <c r="C7" s="43" t="s">
        <v>508</v>
      </c>
      <c r="D7" s="29" t="s">
        <v>71</v>
      </c>
      <c r="E7" s="30" t="s">
        <v>69</v>
      </c>
      <c r="F7" s="30" t="s">
        <v>72</v>
      </c>
    </row>
    <row r="8" spans="1:6" s="36" customFormat="1" ht="94.5" x14ac:dyDescent="0.25">
      <c r="A8" s="26">
        <f>+'Key Dates'!$B$6-70</f>
        <v>45657</v>
      </c>
      <c r="B8" s="26">
        <f>+'Key Dates'!$B$6-70</f>
        <v>45657</v>
      </c>
      <c r="C8" s="43" t="s">
        <v>508</v>
      </c>
      <c r="D8" s="29" t="s">
        <v>71</v>
      </c>
      <c r="E8" s="30" t="s">
        <v>70</v>
      </c>
      <c r="F8" s="30" t="s">
        <v>72</v>
      </c>
    </row>
    <row r="9" spans="1:6" s="36" customFormat="1" ht="63" x14ac:dyDescent="0.25">
      <c r="A9" s="26">
        <f>+'Key Dates'!$B$6-70</f>
        <v>45657</v>
      </c>
      <c r="B9" s="26">
        <f>+'Key Dates'!$B$6-56</f>
        <v>45671</v>
      </c>
      <c r="C9" s="43" t="s">
        <v>509</v>
      </c>
      <c r="D9" s="29" t="s">
        <v>73</v>
      </c>
      <c r="E9" s="30" t="s">
        <v>67</v>
      </c>
      <c r="F9" s="30" t="s">
        <v>74</v>
      </c>
    </row>
    <row r="10" spans="1:6" s="36" customFormat="1" ht="63" x14ac:dyDescent="0.25">
      <c r="A10" s="26">
        <f>+'Key Dates'!$B$6-70</f>
        <v>45657</v>
      </c>
      <c r="B10" s="26">
        <f>+'Key Dates'!$B$6-56</f>
        <v>45671</v>
      </c>
      <c r="C10" s="43" t="s">
        <v>509</v>
      </c>
      <c r="D10" s="29" t="s">
        <v>73</v>
      </c>
      <c r="E10" s="30" t="s">
        <v>69</v>
      </c>
      <c r="F10" s="30" t="s">
        <v>74</v>
      </c>
    </row>
    <row r="11" spans="1:6" s="36" customFormat="1" ht="63" x14ac:dyDescent="0.25">
      <c r="A11" s="26">
        <f>+'Key Dates'!$B$6-70</f>
        <v>45657</v>
      </c>
      <c r="B11" s="26">
        <f>+'Key Dates'!$B$6-56</f>
        <v>45671</v>
      </c>
      <c r="C11" s="43" t="s">
        <v>509</v>
      </c>
      <c r="D11" s="29" t="s">
        <v>73</v>
      </c>
      <c r="E11" s="30" t="s">
        <v>70</v>
      </c>
      <c r="F11" s="30" t="s">
        <v>74</v>
      </c>
    </row>
    <row r="12" spans="1:6" s="36" customFormat="1" ht="31.5" x14ac:dyDescent="0.25">
      <c r="A12" s="26">
        <f>+'Key Dates'!$B$10</f>
        <v>45658</v>
      </c>
      <c r="B12" s="26">
        <f>+'Key Dates'!$B$10</f>
        <v>45658</v>
      </c>
      <c r="C12" s="44" t="s">
        <v>510</v>
      </c>
      <c r="D12" s="27" t="s">
        <v>75</v>
      </c>
      <c r="E12" s="28" t="s">
        <v>76</v>
      </c>
      <c r="F12" s="28" t="s">
        <v>76</v>
      </c>
    </row>
    <row r="13" spans="1:6" s="37" customFormat="1" ht="126" x14ac:dyDescent="0.25">
      <c r="A13" s="26">
        <v>45658</v>
      </c>
      <c r="B13" s="26">
        <v>46022</v>
      </c>
      <c r="C13" s="43" t="s">
        <v>511</v>
      </c>
      <c r="D13" s="29" t="s">
        <v>77</v>
      </c>
      <c r="E13" s="30" t="s">
        <v>67</v>
      </c>
      <c r="F13" s="30" t="s">
        <v>74</v>
      </c>
    </row>
    <row r="14" spans="1:6" s="37" customFormat="1" ht="126" x14ac:dyDescent="0.25">
      <c r="A14" s="26">
        <v>45658</v>
      </c>
      <c r="B14" s="26">
        <v>46022</v>
      </c>
      <c r="C14" s="43" t="s">
        <v>511</v>
      </c>
      <c r="D14" s="29" t="s">
        <v>77</v>
      </c>
      <c r="E14" s="30" t="s">
        <v>78</v>
      </c>
      <c r="F14" s="30" t="s">
        <v>74</v>
      </c>
    </row>
    <row r="15" spans="1:6" s="37" customFormat="1" ht="126" x14ac:dyDescent="0.25">
      <c r="A15" s="26">
        <v>45658</v>
      </c>
      <c r="B15" s="26">
        <v>46022</v>
      </c>
      <c r="C15" s="43" t="s">
        <v>511</v>
      </c>
      <c r="D15" s="29" t="s">
        <v>77</v>
      </c>
      <c r="E15" s="30" t="s">
        <v>79</v>
      </c>
      <c r="F15" s="30" t="s">
        <v>74</v>
      </c>
    </row>
    <row r="16" spans="1:6" s="37" customFormat="1" ht="126" x14ac:dyDescent="0.25">
      <c r="A16" s="26">
        <v>45658</v>
      </c>
      <c r="B16" s="26">
        <v>46022</v>
      </c>
      <c r="C16" s="43" t="s">
        <v>511</v>
      </c>
      <c r="D16" s="29" t="s">
        <v>77</v>
      </c>
      <c r="E16" s="30" t="s">
        <v>69</v>
      </c>
      <c r="F16" s="30" t="s">
        <v>74</v>
      </c>
    </row>
    <row r="17" spans="1:6" s="37" customFormat="1" ht="126" x14ac:dyDescent="0.25">
      <c r="A17" s="26">
        <v>45658</v>
      </c>
      <c r="B17" s="26">
        <v>46022</v>
      </c>
      <c r="C17" s="43" t="s">
        <v>511</v>
      </c>
      <c r="D17" s="29" t="s">
        <v>77</v>
      </c>
      <c r="E17" s="30" t="s">
        <v>80</v>
      </c>
      <c r="F17" s="30" t="s">
        <v>74</v>
      </c>
    </row>
    <row r="18" spans="1:6" s="37" customFormat="1" ht="126" x14ac:dyDescent="0.25">
      <c r="A18" s="26">
        <v>45658</v>
      </c>
      <c r="B18" s="26">
        <v>46022</v>
      </c>
      <c r="C18" s="43" t="s">
        <v>511</v>
      </c>
      <c r="D18" s="29" t="s">
        <v>77</v>
      </c>
      <c r="E18" s="30" t="s">
        <v>81</v>
      </c>
      <c r="F18" s="30" t="s">
        <v>74</v>
      </c>
    </row>
    <row r="19" spans="1:6" s="37" customFormat="1" ht="126" x14ac:dyDescent="0.25">
      <c r="A19" s="26">
        <v>45658</v>
      </c>
      <c r="B19" s="26">
        <v>46022</v>
      </c>
      <c r="C19" s="43" t="s">
        <v>511</v>
      </c>
      <c r="D19" s="29" t="s">
        <v>77</v>
      </c>
      <c r="E19" s="30" t="s">
        <v>82</v>
      </c>
      <c r="F19" s="30" t="s">
        <v>74</v>
      </c>
    </row>
    <row r="20" spans="1:6" s="37" customFormat="1" ht="126" x14ac:dyDescent="0.25">
      <c r="A20" s="26">
        <v>45658</v>
      </c>
      <c r="B20" s="26">
        <v>46022</v>
      </c>
      <c r="C20" s="43" t="s">
        <v>511</v>
      </c>
      <c r="D20" s="29" t="s">
        <v>77</v>
      </c>
      <c r="E20" s="30" t="s">
        <v>70</v>
      </c>
      <c r="F20" s="30" t="s">
        <v>74</v>
      </c>
    </row>
    <row r="21" spans="1:6" s="37" customFormat="1" ht="126" x14ac:dyDescent="0.25">
      <c r="A21" s="26">
        <v>45658</v>
      </c>
      <c r="B21" s="26">
        <v>46022</v>
      </c>
      <c r="C21" s="43" t="s">
        <v>511</v>
      </c>
      <c r="D21" s="29" t="s">
        <v>77</v>
      </c>
      <c r="E21" s="30" t="s">
        <v>83</v>
      </c>
      <c r="F21" s="30" t="s">
        <v>74</v>
      </c>
    </row>
    <row r="22" spans="1:6" s="37" customFormat="1" ht="126" x14ac:dyDescent="0.25">
      <c r="A22" s="26">
        <v>45658</v>
      </c>
      <c r="B22" s="26">
        <v>46022</v>
      </c>
      <c r="C22" s="43" t="s">
        <v>511</v>
      </c>
      <c r="D22" s="29" t="s">
        <v>77</v>
      </c>
      <c r="E22" s="30" t="s">
        <v>84</v>
      </c>
      <c r="F22" s="30" t="s">
        <v>74</v>
      </c>
    </row>
    <row r="23" spans="1:6" s="37" customFormat="1" ht="126" x14ac:dyDescent="0.25">
      <c r="A23" s="26">
        <v>45658</v>
      </c>
      <c r="B23" s="26">
        <v>46022</v>
      </c>
      <c r="C23" s="43" t="s">
        <v>511</v>
      </c>
      <c r="D23" s="29" t="s">
        <v>77</v>
      </c>
      <c r="E23" s="30" t="s">
        <v>85</v>
      </c>
      <c r="F23" s="30" t="s">
        <v>74</v>
      </c>
    </row>
    <row r="24" spans="1:6" s="37" customFormat="1" ht="126" x14ac:dyDescent="0.25">
      <c r="A24" s="26">
        <v>45658</v>
      </c>
      <c r="B24" s="26">
        <v>46022</v>
      </c>
      <c r="C24" s="43" t="s">
        <v>511</v>
      </c>
      <c r="D24" s="29" t="s">
        <v>77</v>
      </c>
      <c r="E24" s="30" t="s">
        <v>86</v>
      </c>
      <c r="F24" s="30" t="s">
        <v>74</v>
      </c>
    </row>
    <row r="25" spans="1:6" s="37" customFormat="1" ht="141.75" x14ac:dyDescent="0.25">
      <c r="A25" s="26">
        <v>45658</v>
      </c>
      <c r="B25" s="26">
        <v>46022</v>
      </c>
      <c r="C25" s="43" t="s">
        <v>87</v>
      </c>
      <c r="D25" s="29" t="s">
        <v>88</v>
      </c>
      <c r="E25" s="30" t="s">
        <v>67</v>
      </c>
      <c r="F25" s="30" t="s">
        <v>74</v>
      </c>
    </row>
    <row r="26" spans="1:6" s="37" customFormat="1" ht="141.75" x14ac:dyDescent="0.25">
      <c r="A26" s="26">
        <v>45658</v>
      </c>
      <c r="B26" s="26">
        <v>46022</v>
      </c>
      <c r="C26" s="43" t="s">
        <v>87</v>
      </c>
      <c r="D26" s="29" t="s">
        <v>88</v>
      </c>
      <c r="E26" s="30" t="s">
        <v>78</v>
      </c>
      <c r="F26" s="30" t="s">
        <v>74</v>
      </c>
    </row>
    <row r="27" spans="1:6" s="37" customFormat="1" ht="141.75" x14ac:dyDescent="0.25">
      <c r="A27" s="26">
        <v>45658</v>
      </c>
      <c r="B27" s="26">
        <v>46022</v>
      </c>
      <c r="C27" s="43" t="s">
        <v>87</v>
      </c>
      <c r="D27" s="29" t="s">
        <v>88</v>
      </c>
      <c r="E27" s="30" t="s">
        <v>79</v>
      </c>
      <c r="F27" s="30" t="s">
        <v>74</v>
      </c>
    </row>
    <row r="28" spans="1:6" s="37" customFormat="1" ht="141.75" x14ac:dyDescent="0.25">
      <c r="A28" s="26">
        <v>45658</v>
      </c>
      <c r="B28" s="26">
        <v>46022</v>
      </c>
      <c r="C28" s="43" t="s">
        <v>87</v>
      </c>
      <c r="D28" s="29" t="s">
        <v>88</v>
      </c>
      <c r="E28" s="30" t="s">
        <v>69</v>
      </c>
      <c r="F28" s="30" t="s">
        <v>74</v>
      </c>
    </row>
    <row r="29" spans="1:6" s="37" customFormat="1" ht="141.75" x14ac:dyDescent="0.25">
      <c r="A29" s="26">
        <v>45658</v>
      </c>
      <c r="B29" s="26">
        <v>46022</v>
      </c>
      <c r="C29" s="43" t="s">
        <v>87</v>
      </c>
      <c r="D29" s="29" t="s">
        <v>88</v>
      </c>
      <c r="E29" s="30" t="s">
        <v>80</v>
      </c>
      <c r="F29" s="30" t="s">
        <v>74</v>
      </c>
    </row>
    <row r="30" spans="1:6" s="37" customFormat="1" ht="141.75" x14ac:dyDescent="0.25">
      <c r="A30" s="26">
        <v>45658</v>
      </c>
      <c r="B30" s="26">
        <v>46022</v>
      </c>
      <c r="C30" s="43" t="s">
        <v>87</v>
      </c>
      <c r="D30" s="29" t="s">
        <v>88</v>
      </c>
      <c r="E30" s="30" t="s">
        <v>81</v>
      </c>
      <c r="F30" s="30" t="s">
        <v>74</v>
      </c>
    </row>
    <row r="31" spans="1:6" s="37" customFormat="1" ht="141.75" x14ac:dyDescent="0.25">
      <c r="A31" s="26">
        <v>45658</v>
      </c>
      <c r="B31" s="26">
        <v>46022</v>
      </c>
      <c r="C31" s="43" t="s">
        <v>87</v>
      </c>
      <c r="D31" s="29" t="s">
        <v>88</v>
      </c>
      <c r="E31" s="30" t="s">
        <v>82</v>
      </c>
      <c r="F31" s="30" t="s">
        <v>74</v>
      </c>
    </row>
    <row r="32" spans="1:6" s="37" customFormat="1" ht="141.75" x14ac:dyDescent="0.25">
      <c r="A32" s="26">
        <v>45658</v>
      </c>
      <c r="B32" s="26">
        <v>46022</v>
      </c>
      <c r="C32" s="43" t="s">
        <v>87</v>
      </c>
      <c r="D32" s="29" t="s">
        <v>88</v>
      </c>
      <c r="E32" s="30" t="s">
        <v>70</v>
      </c>
      <c r="F32" s="30" t="s">
        <v>74</v>
      </c>
    </row>
    <row r="33" spans="1:6" s="37" customFormat="1" ht="141.75" x14ac:dyDescent="0.25">
      <c r="A33" s="26">
        <v>45658</v>
      </c>
      <c r="B33" s="26">
        <v>46022</v>
      </c>
      <c r="C33" s="43" t="s">
        <v>87</v>
      </c>
      <c r="D33" s="29" t="s">
        <v>88</v>
      </c>
      <c r="E33" s="30" t="s">
        <v>83</v>
      </c>
      <c r="F33" s="30" t="s">
        <v>74</v>
      </c>
    </row>
    <row r="34" spans="1:6" s="37" customFormat="1" ht="141.75" x14ac:dyDescent="0.25">
      <c r="A34" s="26">
        <v>45658</v>
      </c>
      <c r="B34" s="26">
        <v>46022</v>
      </c>
      <c r="C34" s="43" t="s">
        <v>87</v>
      </c>
      <c r="D34" s="29" t="s">
        <v>88</v>
      </c>
      <c r="E34" s="30" t="s">
        <v>84</v>
      </c>
      <c r="F34" s="30" t="s">
        <v>74</v>
      </c>
    </row>
    <row r="35" spans="1:6" s="37" customFormat="1" ht="141.75" x14ac:dyDescent="0.25">
      <c r="A35" s="26">
        <v>45658</v>
      </c>
      <c r="B35" s="26">
        <v>46022</v>
      </c>
      <c r="C35" s="43" t="s">
        <v>87</v>
      </c>
      <c r="D35" s="29" t="s">
        <v>88</v>
      </c>
      <c r="E35" s="30" t="s">
        <v>85</v>
      </c>
      <c r="F35" s="30" t="s">
        <v>74</v>
      </c>
    </row>
    <row r="36" spans="1:6" s="37" customFormat="1" ht="141.75" x14ac:dyDescent="0.25">
      <c r="A36" s="26">
        <v>45658</v>
      </c>
      <c r="B36" s="26">
        <v>46022</v>
      </c>
      <c r="C36" s="43" t="s">
        <v>87</v>
      </c>
      <c r="D36" s="29" t="s">
        <v>88</v>
      </c>
      <c r="E36" s="30" t="s">
        <v>86</v>
      </c>
      <c r="F36" s="30" t="s">
        <v>74</v>
      </c>
    </row>
    <row r="37" spans="1:6" ht="76.5" x14ac:dyDescent="0.25">
      <c r="A37" s="26">
        <v>45660</v>
      </c>
      <c r="B37" s="26">
        <v>45660</v>
      </c>
      <c r="C37" s="42" t="s">
        <v>89</v>
      </c>
      <c r="D37" s="27" t="s">
        <v>90</v>
      </c>
      <c r="E37" s="28" t="s">
        <v>67</v>
      </c>
      <c r="F37" s="28" t="s">
        <v>91</v>
      </c>
    </row>
    <row r="38" spans="1:6" ht="76.5" x14ac:dyDescent="0.25">
      <c r="A38" s="26">
        <v>45660</v>
      </c>
      <c r="B38" s="26">
        <v>45660</v>
      </c>
      <c r="C38" s="42" t="s">
        <v>89</v>
      </c>
      <c r="D38" s="27" t="s">
        <v>90</v>
      </c>
      <c r="E38" s="28" t="s">
        <v>78</v>
      </c>
      <c r="F38" s="28" t="s">
        <v>91</v>
      </c>
    </row>
    <row r="39" spans="1:6" ht="76.5" x14ac:dyDescent="0.25">
      <c r="A39" s="26">
        <v>45660</v>
      </c>
      <c r="B39" s="26">
        <v>45660</v>
      </c>
      <c r="C39" s="42" t="s">
        <v>89</v>
      </c>
      <c r="D39" s="27" t="s">
        <v>90</v>
      </c>
      <c r="E39" s="28" t="s">
        <v>79</v>
      </c>
      <c r="F39" s="28" t="s">
        <v>91</v>
      </c>
    </row>
    <row r="40" spans="1:6" ht="110.25" x14ac:dyDescent="0.25">
      <c r="A40" s="26">
        <f>+'Key Dates'!$B$6-67</f>
        <v>45660</v>
      </c>
      <c r="B40" s="26">
        <f>+'Key Dates'!$B$6-67</f>
        <v>45660</v>
      </c>
      <c r="C40" s="43" t="s">
        <v>493</v>
      </c>
      <c r="D40" s="29" t="s">
        <v>66</v>
      </c>
      <c r="E40" s="30" t="s">
        <v>67</v>
      </c>
      <c r="F40" s="30" t="s">
        <v>68</v>
      </c>
    </row>
    <row r="41" spans="1:6" ht="110.25" x14ac:dyDescent="0.25">
      <c r="A41" s="26">
        <f>+'Key Dates'!$B$6-67</f>
        <v>45660</v>
      </c>
      <c r="B41" s="26">
        <f>+'Key Dates'!$B$6-67</f>
        <v>45660</v>
      </c>
      <c r="C41" s="43" t="s">
        <v>493</v>
      </c>
      <c r="D41" s="29" t="s">
        <v>66</v>
      </c>
      <c r="E41" s="30" t="s">
        <v>69</v>
      </c>
      <c r="F41" s="30" t="s">
        <v>68</v>
      </c>
    </row>
    <row r="42" spans="1:6" ht="110.25" x14ac:dyDescent="0.25">
      <c r="A42" s="26">
        <f>+'Key Dates'!$B$6-67</f>
        <v>45660</v>
      </c>
      <c r="B42" s="26">
        <f>+'Key Dates'!$B$6-67</f>
        <v>45660</v>
      </c>
      <c r="C42" s="43" t="s">
        <v>493</v>
      </c>
      <c r="D42" s="29" t="s">
        <v>66</v>
      </c>
      <c r="E42" s="30" t="s">
        <v>70</v>
      </c>
      <c r="F42" s="30" t="s">
        <v>68</v>
      </c>
    </row>
    <row r="43" spans="1:6" ht="153" x14ac:dyDescent="0.25">
      <c r="A43" s="26">
        <f>+'Key Dates'!$B$5</f>
        <v>45663</v>
      </c>
      <c r="B43" s="26">
        <f>+'Key Dates'!$B$5</f>
        <v>45663</v>
      </c>
      <c r="C43" s="42" t="s">
        <v>92</v>
      </c>
      <c r="D43" s="27" t="s">
        <v>93</v>
      </c>
      <c r="E43" s="28" t="s">
        <v>67</v>
      </c>
      <c r="F43" s="28" t="s">
        <v>91</v>
      </c>
    </row>
    <row r="44" spans="1:6" ht="153" x14ac:dyDescent="0.25">
      <c r="A44" s="26">
        <f>+'Key Dates'!$B$5</f>
        <v>45663</v>
      </c>
      <c r="B44" s="26">
        <f>+'Key Dates'!$B$5</f>
        <v>45663</v>
      </c>
      <c r="C44" s="42" t="s">
        <v>92</v>
      </c>
      <c r="D44" s="27" t="s">
        <v>93</v>
      </c>
      <c r="E44" s="28" t="s">
        <v>78</v>
      </c>
      <c r="F44" s="28" t="s">
        <v>91</v>
      </c>
    </row>
    <row r="45" spans="1:6" ht="153" x14ac:dyDescent="0.25">
      <c r="A45" s="26">
        <f>+'Key Dates'!$B$5</f>
        <v>45663</v>
      </c>
      <c r="B45" s="26">
        <f>+'Key Dates'!$B$5</f>
        <v>45663</v>
      </c>
      <c r="C45" s="42" t="s">
        <v>92</v>
      </c>
      <c r="D45" s="27" t="s">
        <v>93</v>
      </c>
      <c r="E45" s="28" t="s">
        <v>79</v>
      </c>
      <c r="F45" s="28" t="s">
        <v>91</v>
      </c>
    </row>
    <row r="46" spans="1:6" ht="153" x14ac:dyDescent="0.25">
      <c r="A46" s="26">
        <f>+'Key Dates'!$B$5</f>
        <v>45663</v>
      </c>
      <c r="B46" s="26">
        <f>+'Key Dates'!$B$5</f>
        <v>45663</v>
      </c>
      <c r="C46" s="42" t="s">
        <v>92</v>
      </c>
      <c r="D46" s="27" t="s">
        <v>93</v>
      </c>
      <c r="E46" s="28" t="s">
        <v>94</v>
      </c>
      <c r="F46" s="28" t="s">
        <v>91</v>
      </c>
    </row>
    <row r="47" spans="1:6" ht="153" x14ac:dyDescent="0.25">
      <c r="A47" s="26">
        <f>+'Key Dates'!$B$5</f>
        <v>45663</v>
      </c>
      <c r="B47" s="26">
        <f>+'Key Dates'!$B$5</f>
        <v>45663</v>
      </c>
      <c r="C47" s="42" t="s">
        <v>92</v>
      </c>
      <c r="D47" s="27" t="s">
        <v>93</v>
      </c>
      <c r="E47" s="28" t="s">
        <v>80</v>
      </c>
      <c r="F47" s="28" t="s">
        <v>91</v>
      </c>
    </row>
    <row r="48" spans="1:6" ht="153" x14ac:dyDescent="0.25">
      <c r="A48" s="26">
        <f>+'Key Dates'!$B$5</f>
        <v>45663</v>
      </c>
      <c r="B48" s="26">
        <f>+'Key Dates'!$B$5</f>
        <v>45663</v>
      </c>
      <c r="C48" s="42" t="s">
        <v>92</v>
      </c>
      <c r="D48" s="27" t="s">
        <v>93</v>
      </c>
      <c r="E48" s="28" t="s">
        <v>81</v>
      </c>
      <c r="F48" s="28" t="s">
        <v>91</v>
      </c>
    </row>
    <row r="49" spans="1:6" ht="153" x14ac:dyDescent="0.25">
      <c r="A49" s="26">
        <f>+'Key Dates'!$B$5</f>
        <v>45663</v>
      </c>
      <c r="B49" s="26">
        <f>+'Key Dates'!$B$5</f>
        <v>45663</v>
      </c>
      <c r="C49" s="42" t="s">
        <v>92</v>
      </c>
      <c r="D49" s="27" t="s">
        <v>93</v>
      </c>
      <c r="E49" s="28" t="s">
        <v>82</v>
      </c>
      <c r="F49" s="28" t="s">
        <v>91</v>
      </c>
    </row>
    <row r="50" spans="1:6" ht="153" x14ac:dyDescent="0.25">
      <c r="A50" s="26">
        <f>+'Key Dates'!$B$5</f>
        <v>45663</v>
      </c>
      <c r="B50" s="26">
        <f>+'Key Dates'!$B$5</f>
        <v>45663</v>
      </c>
      <c r="C50" s="42" t="s">
        <v>92</v>
      </c>
      <c r="D50" s="27" t="s">
        <v>93</v>
      </c>
      <c r="E50" s="28" t="s">
        <v>83</v>
      </c>
      <c r="F50" s="28" t="s">
        <v>91</v>
      </c>
    </row>
    <row r="51" spans="1:6" ht="153" x14ac:dyDescent="0.25">
      <c r="A51" s="26">
        <f>+'Key Dates'!$B$5</f>
        <v>45663</v>
      </c>
      <c r="B51" s="26">
        <f>+'Key Dates'!$B$5</f>
        <v>45663</v>
      </c>
      <c r="C51" s="42" t="s">
        <v>92</v>
      </c>
      <c r="D51" s="27" t="s">
        <v>93</v>
      </c>
      <c r="E51" s="28" t="s">
        <v>84</v>
      </c>
      <c r="F51" s="28" t="s">
        <v>91</v>
      </c>
    </row>
    <row r="52" spans="1:6" ht="153" x14ac:dyDescent="0.25">
      <c r="A52" s="26">
        <f>+'Key Dates'!$B$5</f>
        <v>45663</v>
      </c>
      <c r="B52" s="26">
        <f>+'Key Dates'!$B$5</f>
        <v>45663</v>
      </c>
      <c r="C52" s="42" t="s">
        <v>92</v>
      </c>
      <c r="D52" s="27" t="s">
        <v>93</v>
      </c>
      <c r="E52" s="28" t="s">
        <v>85</v>
      </c>
      <c r="F52" s="28" t="s">
        <v>91</v>
      </c>
    </row>
    <row r="53" spans="1:6" ht="153" x14ac:dyDescent="0.25">
      <c r="A53" s="26">
        <f>+'Key Dates'!$B$5</f>
        <v>45663</v>
      </c>
      <c r="B53" s="26">
        <f>+'Key Dates'!$B$5</f>
        <v>45663</v>
      </c>
      <c r="C53" s="42" t="s">
        <v>92</v>
      </c>
      <c r="D53" s="27" t="s">
        <v>93</v>
      </c>
      <c r="E53" s="28" t="s">
        <v>86</v>
      </c>
      <c r="F53" s="28" t="s">
        <v>91</v>
      </c>
    </row>
    <row r="54" spans="1:6" ht="102" x14ac:dyDescent="0.25">
      <c r="A54" s="26">
        <f>+'Key Dates'!$B$5</f>
        <v>45663</v>
      </c>
      <c r="B54" s="26">
        <f>+'Key Dates'!$B$5+60</f>
        <v>45723</v>
      </c>
      <c r="C54" s="42" t="s">
        <v>95</v>
      </c>
      <c r="D54" s="27" t="s">
        <v>96</v>
      </c>
      <c r="E54" s="28" t="s">
        <v>67</v>
      </c>
      <c r="F54" s="28" t="s">
        <v>74</v>
      </c>
    </row>
    <row r="55" spans="1:6" ht="102" x14ac:dyDescent="0.25">
      <c r="A55" s="26">
        <f>+'Key Dates'!$B$5</f>
        <v>45663</v>
      </c>
      <c r="B55" s="26">
        <f>+'Key Dates'!$B$5+60</f>
        <v>45723</v>
      </c>
      <c r="C55" s="42" t="s">
        <v>95</v>
      </c>
      <c r="D55" s="27" t="s">
        <v>96</v>
      </c>
      <c r="E55" s="28" t="s">
        <v>78</v>
      </c>
      <c r="F55" s="28" t="s">
        <v>74</v>
      </c>
    </row>
    <row r="56" spans="1:6" ht="102" x14ac:dyDescent="0.25">
      <c r="A56" s="26">
        <f>+'Key Dates'!$B$5</f>
        <v>45663</v>
      </c>
      <c r="B56" s="26">
        <f>+'Key Dates'!$B$5+60</f>
        <v>45723</v>
      </c>
      <c r="C56" s="42" t="s">
        <v>95</v>
      </c>
      <c r="D56" s="27" t="s">
        <v>96</v>
      </c>
      <c r="E56" s="28" t="s">
        <v>79</v>
      </c>
      <c r="F56" s="28" t="s">
        <v>74</v>
      </c>
    </row>
    <row r="57" spans="1:6" ht="102" x14ac:dyDescent="0.25">
      <c r="A57" s="26">
        <f>+'Key Dates'!$B$5</f>
        <v>45663</v>
      </c>
      <c r="B57" s="26">
        <f>+'Key Dates'!$B$5+60</f>
        <v>45723</v>
      </c>
      <c r="C57" s="42" t="s">
        <v>95</v>
      </c>
      <c r="D57" s="27" t="s">
        <v>96</v>
      </c>
      <c r="E57" s="28" t="s">
        <v>69</v>
      </c>
      <c r="F57" s="28" t="s">
        <v>74</v>
      </c>
    </row>
    <row r="58" spans="1:6" ht="102" x14ac:dyDescent="0.25">
      <c r="A58" s="26">
        <f>+'Key Dates'!$B$5</f>
        <v>45663</v>
      </c>
      <c r="B58" s="26">
        <f>+'Key Dates'!$B$5+60</f>
        <v>45723</v>
      </c>
      <c r="C58" s="42" t="s">
        <v>95</v>
      </c>
      <c r="D58" s="27" t="s">
        <v>96</v>
      </c>
      <c r="E58" s="28" t="s">
        <v>81</v>
      </c>
      <c r="F58" s="28" t="s">
        <v>74</v>
      </c>
    </row>
    <row r="59" spans="1:6" ht="102" x14ac:dyDescent="0.25">
      <c r="A59" s="26">
        <f>+'Key Dates'!$B$5</f>
        <v>45663</v>
      </c>
      <c r="B59" s="26">
        <f>+'Key Dates'!$B$5+60</f>
        <v>45723</v>
      </c>
      <c r="C59" s="42" t="s">
        <v>95</v>
      </c>
      <c r="D59" s="27" t="s">
        <v>96</v>
      </c>
      <c r="E59" s="28" t="s">
        <v>82</v>
      </c>
      <c r="F59" s="28" t="s">
        <v>74</v>
      </c>
    </row>
    <row r="60" spans="1:6" ht="157.5" x14ac:dyDescent="0.25">
      <c r="A60" s="26">
        <f>+'Key Dates'!$B$35-35</f>
        <v>45664</v>
      </c>
      <c r="B60" s="26">
        <f>+'Key Dates'!$B$35-1</f>
        <v>45698</v>
      </c>
      <c r="C60" s="42" t="s">
        <v>97</v>
      </c>
      <c r="D60" s="27" t="s">
        <v>98</v>
      </c>
      <c r="E60" s="28" t="s">
        <v>99</v>
      </c>
      <c r="F60" s="28" t="s">
        <v>68</v>
      </c>
    </row>
    <row r="61" spans="1:6" ht="126" x14ac:dyDescent="0.25">
      <c r="A61" s="26">
        <v>45666</v>
      </c>
      <c r="B61" s="26">
        <v>45666</v>
      </c>
      <c r="C61" s="42" t="s">
        <v>512</v>
      </c>
      <c r="D61" s="27" t="s">
        <v>100</v>
      </c>
      <c r="E61" s="28" t="s">
        <v>67</v>
      </c>
      <c r="F61" s="28" t="s">
        <v>101</v>
      </c>
    </row>
    <row r="62" spans="1:6" ht="126" x14ac:dyDescent="0.25">
      <c r="A62" s="26">
        <v>45666</v>
      </c>
      <c r="B62" s="26">
        <v>45666</v>
      </c>
      <c r="C62" s="42" t="s">
        <v>512</v>
      </c>
      <c r="D62" s="27" t="s">
        <v>100</v>
      </c>
      <c r="E62" s="28" t="s">
        <v>79</v>
      </c>
      <c r="F62" s="28" t="s">
        <v>101</v>
      </c>
    </row>
    <row r="63" spans="1:6" ht="126" x14ac:dyDescent="0.25">
      <c r="A63" s="26">
        <v>45666</v>
      </c>
      <c r="B63" s="26">
        <v>45666</v>
      </c>
      <c r="C63" s="42" t="s">
        <v>512</v>
      </c>
      <c r="D63" s="27" t="s">
        <v>100</v>
      </c>
      <c r="E63" s="28" t="s">
        <v>69</v>
      </c>
      <c r="F63" s="28" t="s">
        <v>101</v>
      </c>
    </row>
    <row r="64" spans="1:6" ht="126" x14ac:dyDescent="0.25">
      <c r="A64" s="26">
        <v>45666</v>
      </c>
      <c r="B64" s="26">
        <v>45666</v>
      </c>
      <c r="C64" s="42" t="s">
        <v>512</v>
      </c>
      <c r="D64" s="27" t="s">
        <v>100</v>
      </c>
      <c r="E64" s="28" t="s">
        <v>80</v>
      </c>
      <c r="F64" s="28" t="s">
        <v>101</v>
      </c>
    </row>
    <row r="65" spans="1:6" ht="126" x14ac:dyDescent="0.25">
      <c r="A65" s="26">
        <v>45666</v>
      </c>
      <c r="B65" s="26">
        <v>45666</v>
      </c>
      <c r="C65" s="42" t="s">
        <v>513</v>
      </c>
      <c r="D65" s="27" t="s">
        <v>100</v>
      </c>
      <c r="E65" s="28" t="s">
        <v>81</v>
      </c>
      <c r="F65" s="28" t="s">
        <v>101</v>
      </c>
    </row>
    <row r="66" spans="1:6" ht="126" x14ac:dyDescent="0.25">
      <c r="A66" s="26">
        <v>45666</v>
      </c>
      <c r="B66" s="26">
        <v>45666</v>
      </c>
      <c r="C66" s="42" t="s">
        <v>512</v>
      </c>
      <c r="D66" s="27" t="s">
        <v>100</v>
      </c>
      <c r="E66" s="28" t="s">
        <v>82</v>
      </c>
      <c r="F66" s="28" t="s">
        <v>101</v>
      </c>
    </row>
    <row r="67" spans="1:6" ht="126" x14ac:dyDescent="0.25">
      <c r="A67" s="26">
        <v>45666</v>
      </c>
      <c r="B67" s="26">
        <v>45666</v>
      </c>
      <c r="C67" s="42" t="s">
        <v>512</v>
      </c>
      <c r="D67" s="27" t="s">
        <v>100</v>
      </c>
      <c r="E67" s="28" t="s">
        <v>70</v>
      </c>
      <c r="F67" s="28" t="s">
        <v>101</v>
      </c>
    </row>
    <row r="68" spans="1:6" ht="126" x14ac:dyDescent="0.25">
      <c r="A68" s="26">
        <v>45666</v>
      </c>
      <c r="B68" s="26">
        <v>45666</v>
      </c>
      <c r="C68" s="44" t="s">
        <v>102</v>
      </c>
      <c r="D68" s="27" t="s">
        <v>100</v>
      </c>
      <c r="E68" s="28" t="s">
        <v>83</v>
      </c>
      <c r="F68" s="28" t="s">
        <v>101</v>
      </c>
    </row>
    <row r="69" spans="1:6" ht="126" x14ac:dyDescent="0.25">
      <c r="A69" s="26">
        <v>45666</v>
      </c>
      <c r="B69" s="26">
        <v>45666</v>
      </c>
      <c r="C69" s="42" t="s">
        <v>512</v>
      </c>
      <c r="D69" s="27" t="s">
        <v>100</v>
      </c>
      <c r="E69" s="28" t="s">
        <v>84</v>
      </c>
      <c r="F69" s="28" t="s">
        <v>101</v>
      </c>
    </row>
    <row r="70" spans="1:6" ht="126" x14ac:dyDescent="0.25">
      <c r="A70" s="26">
        <v>45666</v>
      </c>
      <c r="B70" s="26">
        <v>45666</v>
      </c>
      <c r="C70" s="42" t="s">
        <v>512</v>
      </c>
      <c r="D70" s="27" t="s">
        <v>100</v>
      </c>
      <c r="E70" s="28" t="s">
        <v>85</v>
      </c>
      <c r="F70" s="28" t="s">
        <v>101</v>
      </c>
    </row>
    <row r="71" spans="1:6" ht="126" x14ac:dyDescent="0.25">
      <c r="A71" s="26">
        <v>45666</v>
      </c>
      <c r="B71" s="26">
        <v>45666</v>
      </c>
      <c r="C71" s="42" t="s">
        <v>512</v>
      </c>
      <c r="D71" s="27" t="s">
        <v>100</v>
      </c>
      <c r="E71" s="28" t="s">
        <v>86</v>
      </c>
      <c r="F71" s="28" t="s">
        <v>101</v>
      </c>
    </row>
    <row r="72" spans="1:6" ht="220.5" x14ac:dyDescent="0.25">
      <c r="A72" s="26">
        <v>45667</v>
      </c>
      <c r="B72" s="26">
        <v>45667</v>
      </c>
      <c r="C72" s="43" t="s">
        <v>514</v>
      </c>
      <c r="D72" s="29" t="s">
        <v>100</v>
      </c>
      <c r="E72" s="30" t="s">
        <v>67</v>
      </c>
      <c r="F72" s="30" t="s">
        <v>68</v>
      </c>
    </row>
    <row r="73" spans="1:6" ht="220.5" x14ac:dyDescent="0.25">
      <c r="A73" s="26">
        <v>45667</v>
      </c>
      <c r="B73" s="26">
        <v>45667</v>
      </c>
      <c r="C73" s="43" t="s">
        <v>514</v>
      </c>
      <c r="D73" s="29" t="s">
        <v>100</v>
      </c>
      <c r="E73" s="30" t="s">
        <v>79</v>
      </c>
      <c r="F73" s="30" t="s">
        <v>68</v>
      </c>
    </row>
    <row r="74" spans="1:6" ht="220.5" x14ac:dyDescent="0.25">
      <c r="A74" s="26">
        <v>45667</v>
      </c>
      <c r="B74" s="26">
        <v>45667</v>
      </c>
      <c r="C74" s="43" t="s">
        <v>514</v>
      </c>
      <c r="D74" s="29" t="s">
        <v>100</v>
      </c>
      <c r="E74" s="30" t="s">
        <v>69</v>
      </c>
      <c r="F74" s="30" t="s">
        <v>68</v>
      </c>
    </row>
    <row r="75" spans="1:6" ht="220.5" x14ac:dyDescent="0.25">
      <c r="A75" s="26">
        <v>45667</v>
      </c>
      <c r="B75" s="26">
        <v>45667</v>
      </c>
      <c r="C75" s="43" t="s">
        <v>514</v>
      </c>
      <c r="D75" s="29" t="s">
        <v>100</v>
      </c>
      <c r="E75" s="30" t="s">
        <v>81</v>
      </c>
      <c r="F75" s="30" t="s">
        <v>68</v>
      </c>
    </row>
    <row r="76" spans="1:6" ht="220.5" x14ac:dyDescent="0.25">
      <c r="A76" s="26">
        <v>45667</v>
      </c>
      <c r="B76" s="26">
        <v>45667</v>
      </c>
      <c r="C76" s="43" t="s">
        <v>514</v>
      </c>
      <c r="D76" s="29" t="s">
        <v>100</v>
      </c>
      <c r="E76" s="30" t="s">
        <v>82</v>
      </c>
      <c r="F76" s="30" t="s">
        <v>68</v>
      </c>
    </row>
    <row r="77" spans="1:6" ht="220.5" x14ac:dyDescent="0.25">
      <c r="A77" s="26">
        <v>45667</v>
      </c>
      <c r="B77" s="26">
        <v>45667</v>
      </c>
      <c r="C77" s="43" t="s">
        <v>514</v>
      </c>
      <c r="D77" s="29" t="s">
        <v>100</v>
      </c>
      <c r="E77" s="30" t="s">
        <v>70</v>
      </c>
      <c r="F77" s="30" t="s">
        <v>68</v>
      </c>
    </row>
    <row r="78" spans="1:6" ht="220.5" x14ac:dyDescent="0.25">
      <c r="A78" s="26">
        <v>45667</v>
      </c>
      <c r="B78" s="26">
        <v>45667</v>
      </c>
      <c r="C78" s="43" t="s">
        <v>514</v>
      </c>
      <c r="D78" s="29" t="s">
        <v>100</v>
      </c>
      <c r="E78" s="30" t="s">
        <v>83</v>
      </c>
      <c r="F78" s="30" t="s">
        <v>68</v>
      </c>
    </row>
    <row r="79" spans="1:6" ht="220.5" x14ac:dyDescent="0.25">
      <c r="A79" s="26">
        <v>45667</v>
      </c>
      <c r="B79" s="26">
        <v>45667</v>
      </c>
      <c r="C79" s="43" t="s">
        <v>514</v>
      </c>
      <c r="D79" s="29" t="s">
        <v>100</v>
      </c>
      <c r="E79" s="30" t="s">
        <v>84</v>
      </c>
      <c r="F79" s="30" t="s">
        <v>68</v>
      </c>
    </row>
    <row r="80" spans="1:6" ht="220.5" x14ac:dyDescent="0.25">
      <c r="A80" s="26">
        <v>45667</v>
      </c>
      <c r="B80" s="26">
        <v>45667</v>
      </c>
      <c r="C80" s="43" t="s">
        <v>514</v>
      </c>
      <c r="D80" s="29" t="s">
        <v>100</v>
      </c>
      <c r="E80" s="30" t="s">
        <v>85</v>
      </c>
      <c r="F80" s="30" t="s">
        <v>68</v>
      </c>
    </row>
    <row r="81" spans="1:6" ht="110.25" x14ac:dyDescent="0.25">
      <c r="A81" s="26">
        <f>+'Key Dates'!$B$6-60</f>
        <v>45667</v>
      </c>
      <c r="B81" s="26">
        <f>+'Key Dates'!$B$6-60</f>
        <v>45667</v>
      </c>
      <c r="C81" s="43" t="s">
        <v>515</v>
      </c>
      <c r="D81" s="29" t="s">
        <v>492</v>
      </c>
      <c r="E81" s="30" t="s">
        <v>67</v>
      </c>
      <c r="F81" s="30" t="s">
        <v>101</v>
      </c>
    </row>
    <row r="82" spans="1:6" ht="110.25" x14ac:dyDescent="0.25">
      <c r="A82" s="26">
        <f>+'Key Dates'!$B$6-60</f>
        <v>45667</v>
      </c>
      <c r="B82" s="26">
        <f>+'Key Dates'!$B$6-60</f>
        <v>45667</v>
      </c>
      <c r="C82" s="43" t="s">
        <v>515</v>
      </c>
      <c r="D82" s="29" t="s">
        <v>492</v>
      </c>
      <c r="E82" s="30" t="s">
        <v>69</v>
      </c>
      <c r="F82" s="30" t="s">
        <v>101</v>
      </c>
    </row>
    <row r="83" spans="1:6" ht="110.25" x14ac:dyDescent="0.25">
      <c r="A83" s="26">
        <f>+'Key Dates'!$B$6-60</f>
        <v>45667</v>
      </c>
      <c r="B83" s="26">
        <f>+'Key Dates'!$B$6-60</f>
        <v>45667</v>
      </c>
      <c r="C83" s="43" t="s">
        <v>515</v>
      </c>
      <c r="D83" s="29" t="s">
        <v>492</v>
      </c>
      <c r="E83" s="30" t="s">
        <v>70</v>
      </c>
      <c r="F83" s="30" t="s">
        <v>101</v>
      </c>
    </row>
    <row r="84" spans="1:6" ht="47.25" x14ac:dyDescent="0.25">
      <c r="A84" s="26">
        <f>+'Key Dates'!$B$6-60</f>
        <v>45667</v>
      </c>
      <c r="B84" s="26">
        <f>+'Key Dates'!$B$6-60</f>
        <v>45667</v>
      </c>
      <c r="C84" s="42" t="s">
        <v>103</v>
      </c>
      <c r="D84" s="27" t="s">
        <v>104</v>
      </c>
      <c r="E84" s="28" t="s">
        <v>67</v>
      </c>
      <c r="F84" s="28" t="s">
        <v>105</v>
      </c>
    </row>
    <row r="85" spans="1:6" ht="47.25" x14ac:dyDescent="0.25">
      <c r="A85" s="26">
        <f>+'Key Dates'!$B$6-60</f>
        <v>45667</v>
      </c>
      <c r="B85" s="26">
        <f>+'Key Dates'!$B$6-60</f>
        <v>45667</v>
      </c>
      <c r="C85" s="42" t="s">
        <v>103</v>
      </c>
      <c r="D85" s="27" t="s">
        <v>104</v>
      </c>
      <c r="E85" s="28" t="s">
        <v>69</v>
      </c>
      <c r="F85" s="28" t="s">
        <v>105</v>
      </c>
    </row>
    <row r="86" spans="1:6" ht="47.25" x14ac:dyDescent="0.25">
      <c r="A86" s="26">
        <f>+'Key Dates'!$B$6-60</f>
        <v>45667</v>
      </c>
      <c r="B86" s="26">
        <f>+'Key Dates'!$B$6-60</f>
        <v>45667</v>
      </c>
      <c r="C86" s="42" t="s">
        <v>103</v>
      </c>
      <c r="D86" s="27" t="s">
        <v>104</v>
      </c>
      <c r="E86" s="28" t="s">
        <v>70</v>
      </c>
      <c r="F86" s="28" t="s">
        <v>105</v>
      </c>
    </row>
    <row r="87" spans="1:6" ht="63" x14ac:dyDescent="0.25">
      <c r="A87" s="26">
        <f>+'Key Dates'!$B$6-60</f>
        <v>45667</v>
      </c>
      <c r="B87" s="26">
        <f>+'Key Dates'!$B$6-60</f>
        <v>45667</v>
      </c>
      <c r="C87" s="42" t="s">
        <v>106</v>
      </c>
      <c r="D87" s="27" t="s">
        <v>107</v>
      </c>
      <c r="E87" s="28" t="s">
        <v>67</v>
      </c>
      <c r="F87" s="28" t="s">
        <v>108</v>
      </c>
    </row>
    <row r="88" spans="1:6" ht="63" x14ac:dyDescent="0.25">
      <c r="A88" s="26">
        <f>+'Key Dates'!$B$6-60</f>
        <v>45667</v>
      </c>
      <c r="B88" s="26">
        <f>+'Key Dates'!$B$6-60</f>
        <v>45667</v>
      </c>
      <c r="C88" s="42" t="s">
        <v>106</v>
      </c>
      <c r="D88" s="27" t="s">
        <v>107</v>
      </c>
      <c r="E88" s="28" t="s">
        <v>69</v>
      </c>
      <c r="F88" s="28" t="s">
        <v>108</v>
      </c>
    </row>
    <row r="89" spans="1:6" ht="63" x14ac:dyDescent="0.25">
      <c r="A89" s="26">
        <f>+'Key Dates'!$B$6-60</f>
        <v>45667</v>
      </c>
      <c r="B89" s="26">
        <f>+'Key Dates'!$B$6-60</f>
        <v>45667</v>
      </c>
      <c r="C89" s="42" t="s">
        <v>106</v>
      </c>
      <c r="D89" s="27" t="s">
        <v>107</v>
      </c>
      <c r="E89" s="28" t="s">
        <v>70</v>
      </c>
      <c r="F89" s="28" t="s">
        <v>108</v>
      </c>
    </row>
    <row r="90" spans="1:6" ht="38.25" x14ac:dyDescent="0.25">
      <c r="A90" s="26">
        <f>+'Key Dates'!$B$4</f>
        <v>45671</v>
      </c>
      <c r="B90" s="26">
        <f>+'Key Dates'!$B$4</f>
        <v>45671</v>
      </c>
      <c r="C90" s="42" t="s">
        <v>109</v>
      </c>
      <c r="D90" s="27" t="s">
        <v>110</v>
      </c>
      <c r="E90" s="28" t="s">
        <v>67</v>
      </c>
      <c r="F90" s="28" t="s">
        <v>111</v>
      </c>
    </row>
    <row r="91" spans="1:6" ht="38.25" x14ac:dyDescent="0.25">
      <c r="A91" s="26">
        <f>+'Key Dates'!$B$4</f>
        <v>45671</v>
      </c>
      <c r="B91" s="26">
        <f>+'Key Dates'!$B$4</f>
        <v>45671</v>
      </c>
      <c r="C91" s="42" t="s">
        <v>109</v>
      </c>
      <c r="D91" s="27" t="s">
        <v>110</v>
      </c>
      <c r="E91" s="28" t="s">
        <v>78</v>
      </c>
      <c r="F91" s="28" t="s">
        <v>111</v>
      </c>
    </row>
    <row r="92" spans="1:6" ht="38.25" x14ac:dyDescent="0.25">
      <c r="A92" s="26">
        <f>+'Key Dates'!$B$4</f>
        <v>45671</v>
      </c>
      <c r="B92" s="26">
        <f>+'Key Dates'!$B$4</f>
        <v>45671</v>
      </c>
      <c r="C92" s="42" t="s">
        <v>109</v>
      </c>
      <c r="D92" s="27" t="s">
        <v>110</v>
      </c>
      <c r="E92" s="28" t="s">
        <v>79</v>
      </c>
      <c r="F92" s="28" t="s">
        <v>111</v>
      </c>
    </row>
    <row r="93" spans="1:6" ht="38.25" x14ac:dyDescent="0.25">
      <c r="A93" s="26">
        <f>+'Key Dates'!$B$4</f>
        <v>45671</v>
      </c>
      <c r="B93" s="26">
        <f>+'Key Dates'!$B$4</f>
        <v>45671</v>
      </c>
      <c r="C93" s="42" t="s">
        <v>109</v>
      </c>
      <c r="D93" s="27" t="s">
        <v>110</v>
      </c>
      <c r="E93" s="28" t="s">
        <v>69</v>
      </c>
      <c r="F93" s="28" t="s">
        <v>111</v>
      </c>
    </row>
    <row r="94" spans="1:6" ht="63" x14ac:dyDescent="0.25">
      <c r="A94" s="26">
        <f>+'Key Dates'!$B$6-56</f>
        <v>45671</v>
      </c>
      <c r="B94" s="26">
        <f>+'Key Dates'!$B$6-56</f>
        <v>45671</v>
      </c>
      <c r="C94" s="42" t="s">
        <v>516</v>
      </c>
      <c r="D94" s="27" t="s">
        <v>73</v>
      </c>
      <c r="E94" s="28" t="s">
        <v>67</v>
      </c>
      <c r="F94" s="28" t="s">
        <v>74</v>
      </c>
    </row>
    <row r="95" spans="1:6" ht="63" x14ac:dyDescent="0.25">
      <c r="A95" s="26">
        <f>+'Key Dates'!$B$6-56</f>
        <v>45671</v>
      </c>
      <c r="B95" s="26">
        <f>+'Key Dates'!$B$6-56</f>
        <v>45671</v>
      </c>
      <c r="C95" s="42" t="s">
        <v>516</v>
      </c>
      <c r="D95" s="27" t="s">
        <v>73</v>
      </c>
      <c r="E95" s="28" t="s">
        <v>69</v>
      </c>
      <c r="F95" s="28" t="s">
        <v>74</v>
      </c>
    </row>
    <row r="96" spans="1:6" ht="63" x14ac:dyDescent="0.25">
      <c r="A96" s="26">
        <f>+'Key Dates'!$B$6-56</f>
        <v>45671</v>
      </c>
      <c r="B96" s="26">
        <f>+'Key Dates'!$B$6-56</f>
        <v>45671</v>
      </c>
      <c r="C96" s="42" t="s">
        <v>516</v>
      </c>
      <c r="D96" s="27" t="s">
        <v>73</v>
      </c>
      <c r="E96" s="28" t="s">
        <v>70</v>
      </c>
      <c r="F96" s="28" t="s">
        <v>74</v>
      </c>
    </row>
    <row r="97" spans="1:6" ht="154.5" customHeight="1" x14ac:dyDescent="0.25">
      <c r="A97" s="26">
        <f>+'Key Dates'!$B$37-84</f>
        <v>45671</v>
      </c>
      <c r="B97" s="26">
        <f>+'Key Dates'!$B$37-84</f>
        <v>45671</v>
      </c>
      <c r="C97" s="43" t="s">
        <v>517</v>
      </c>
      <c r="D97" s="29" t="s">
        <v>112</v>
      </c>
      <c r="E97" s="30" t="s">
        <v>113</v>
      </c>
      <c r="F97" s="30" t="s">
        <v>114</v>
      </c>
    </row>
    <row r="98" spans="1:6" ht="47.25" x14ac:dyDescent="0.25">
      <c r="A98" s="26">
        <f>+'Key Dates'!$B$6-54</f>
        <v>45673</v>
      </c>
      <c r="B98" s="26">
        <f>+'Key Dates'!$B$6-54</f>
        <v>45673</v>
      </c>
      <c r="C98" s="42" t="s">
        <v>115</v>
      </c>
      <c r="D98" s="27" t="s">
        <v>116</v>
      </c>
      <c r="E98" s="28" t="s">
        <v>67</v>
      </c>
      <c r="F98" s="28" t="s">
        <v>74</v>
      </c>
    </row>
    <row r="99" spans="1:6" ht="47.25" x14ac:dyDescent="0.25">
      <c r="A99" s="26">
        <f>+'Key Dates'!$B$6-54</f>
        <v>45673</v>
      </c>
      <c r="B99" s="26">
        <f>+'Key Dates'!$B$6-54</f>
        <v>45673</v>
      </c>
      <c r="C99" s="42" t="s">
        <v>115</v>
      </c>
      <c r="D99" s="27" t="s">
        <v>116</v>
      </c>
      <c r="E99" s="28" t="s">
        <v>69</v>
      </c>
      <c r="F99" s="28" t="s">
        <v>74</v>
      </c>
    </row>
    <row r="100" spans="1:6" ht="47.25" x14ac:dyDescent="0.25">
      <c r="A100" s="26">
        <f>+'Key Dates'!$B$6-54</f>
        <v>45673</v>
      </c>
      <c r="B100" s="26">
        <f>+'Key Dates'!$B$6-54</f>
        <v>45673</v>
      </c>
      <c r="C100" s="42" t="s">
        <v>115</v>
      </c>
      <c r="D100" s="27" t="s">
        <v>116</v>
      </c>
      <c r="E100" s="28" t="s">
        <v>70</v>
      </c>
      <c r="F100" s="28" t="s">
        <v>74</v>
      </c>
    </row>
    <row r="101" spans="1:6" ht="89.25" x14ac:dyDescent="0.25">
      <c r="A101" s="26">
        <f>+'Key Dates'!$B$35-25</f>
        <v>45674</v>
      </c>
      <c r="B101" s="26">
        <f>+'Key Dates'!$B$35-25</f>
        <v>45674</v>
      </c>
      <c r="C101" s="42" t="s">
        <v>117</v>
      </c>
      <c r="D101" s="27" t="s">
        <v>118</v>
      </c>
      <c r="E101" s="28" t="s">
        <v>99</v>
      </c>
      <c r="F101" s="28" t="s">
        <v>119</v>
      </c>
    </row>
    <row r="102" spans="1:6" ht="89.25" x14ac:dyDescent="0.25">
      <c r="A102" s="26">
        <f>+'Key Dates'!$B$35-25</f>
        <v>45674</v>
      </c>
      <c r="B102" s="26">
        <f>+'Key Dates'!$B$35-25</f>
        <v>45674</v>
      </c>
      <c r="C102" s="42" t="s">
        <v>120</v>
      </c>
      <c r="D102" s="27" t="s">
        <v>121</v>
      </c>
      <c r="E102" s="28" t="s">
        <v>99</v>
      </c>
      <c r="F102" s="28" t="s">
        <v>122</v>
      </c>
    </row>
    <row r="103" spans="1:6" ht="47.25" x14ac:dyDescent="0.25">
      <c r="A103" s="26">
        <f>+'Key Dates'!$B$11</f>
        <v>45677</v>
      </c>
      <c r="B103" s="26">
        <f>+'Key Dates'!$B$11</f>
        <v>45677</v>
      </c>
      <c r="C103" s="44" t="s">
        <v>518</v>
      </c>
      <c r="D103" s="27" t="s">
        <v>75</v>
      </c>
      <c r="E103" s="28" t="s">
        <v>76</v>
      </c>
      <c r="F103" s="28" t="s">
        <v>76</v>
      </c>
    </row>
    <row r="104" spans="1:6" ht="126" x14ac:dyDescent="0.25">
      <c r="A104" s="26">
        <f>+'Key Dates'!$B$6-50</f>
        <v>45677</v>
      </c>
      <c r="B104" s="26">
        <f>+'Key Dates'!$B$6-50</f>
        <v>45677</v>
      </c>
      <c r="C104" s="43" t="s">
        <v>494</v>
      </c>
      <c r="D104" s="29" t="s">
        <v>123</v>
      </c>
      <c r="E104" s="30" t="s">
        <v>67</v>
      </c>
      <c r="F104" s="30" t="s">
        <v>68</v>
      </c>
    </row>
    <row r="105" spans="1:6" ht="126" x14ac:dyDescent="0.25">
      <c r="A105" s="26">
        <f>+'Key Dates'!$B$6-50</f>
        <v>45677</v>
      </c>
      <c r="B105" s="26">
        <f>+'Key Dates'!$B$6-50</f>
        <v>45677</v>
      </c>
      <c r="C105" s="43" t="s">
        <v>494</v>
      </c>
      <c r="D105" s="29" t="s">
        <v>123</v>
      </c>
      <c r="E105" s="30" t="s">
        <v>69</v>
      </c>
      <c r="F105" s="30" t="s">
        <v>68</v>
      </c>
    </row>
    <row r="106" spans="1:6" ht="126" x14ac:dyDescent="0.25">
      <c r="A106" s="26">
        <f>+'Key Dates'!$B$6-50</f>
        <v>45677</v>
      </c>
      <c r="B106" s="26">
        <f>+'Key Dates'!$B$6-50</f>
        <v>45677</v>
      </c>
      <c r="C106" s="43" t="s">
        <v>494</v>
      </c>
      <c r="D106" s="29" t="s">
        <v>123</v>
      </c>
      <c r="E106" s="30" t="s">
        <v>70</v>
      </c>
      <c r="F106" s="30" t="s">
        <v>68</v>
      </c>
    </row>
    <row r="107" spans="1:6" ht="89.25" x14ac:dyDescent="0.25">
      <c r="A107" s="26">
        <f>+'Key Dates'!$B$35-21</f>
        <v>45678</v>
      </c>
      <c r="B107" s="26">
        <f>+'Key Dates'!$B$35-21</f>
        <v>45678</v>
      </c>
      <c r="C107" s="42" t="s">
        <v>124</v>
      </c>
      <c r="D107" s="27" t="s">
        <v>125</v>
      </c>
      <c r="E107" s="28" t="s">
        <v>99</v>
      </c>
      <c r="F107" s="28" t="s">
        <v>101</v>
      </c>
    </row>
    <row r="108" spans="1:6" ht="78.75" x14ac:dyDescent="0.25">
      <c r="A108" s="26">
        <f>+'Key Dates'!$B$6-49</f>
        <v>45678</v>
      </c>
      <c r="B108" s="26">
        <f>+'Key Dates'!$B$6-3</f>
        <v>45724</v>
      </c>
      <c r="C108" s="43" t="s">
        <v>519</v>
      </c>
      <c r="D108" s="27" t="s">
        <v>126</v>
      </c>
      <c r="E108" s="28" t="s">
        <v>67</v>
      </c>
      <c r="F108" s="28" t="s">
        <v>108</v>
      </c>
    </row>
    <row r="109" spans="1:6" ht="78.75" x14ac:dyDescent="0.25">
      <c r="A109" s="26">
        <f>+'Key Dates'!$B$6-49</f>
        <v>45678</v>
      </c>
      <c r="B109" s="26">
        <f>+'Key Dates'!$B$6-3</f>
        <v>45724</v>
      </c>
      <c r="C109" s="43" t="s">
        <v>519</v>
      </c>
      <c r="D109" s="27" t="s">
        <v>126</v>
      </c>
      <c r="E109" s="28" t="s">
        <v>69</v>
      </c>
      <c r="F109" s="28" t="s">
        <v>108</v>
      </c>
    </row>
    <row r="110" spans="1:6" ht="78.75" x14ac:dyDescent="0.25">
      <c r="A110" s="26">
        <f>+'Key Dates'!$B$6-49</f>
        <v>45678</v>
      </c>
      <c r="B110" s="26">
        <f>+'Key Dates'!$B$6-3</f>
        <v>45724</v>
      </c>
      <c r="C110" s="43" t="s">
        <v>519</v>
      </c>
      <c r="D110" s="27" t="s">
        <v>126</v>
      </c>
      <c r="E110" s="28" t="s">
        <v>70</v>
      </c>
      <c r="F110" s="28" t="s">
        <v>108</v>
      </c>
    </row>
    <row r="111" spans="1:6" ht="89.25" x14ac:dyDescent="0.25">
      <c r="A111" s="26">
        <f>+'Key Dates'!$B$35-20</f>
        <v>45679</v>
      </c>
      <c r="B111" s="26">
        <f>+'Key Dates'!$B$35-20</f>
        <v>45679</v>
      </c>
      <c r="C111" s="42" t="s">
        <v>127</v>
      </c>
      <c r="D111" s="27" t="s">
        <v>128</v>
      </c>
      <c r="E111" s="28" t="s">
        <v>99</v>
      </c>
      <c r="F111" s="28" t="s">
        <v>101</v>
      </c>
    </row>
    <row r="112" spans="1:6" ht="94.5" x14ac:dyDescent="0.25">
      <c r="A112" s="26">
        <f>+'Key Dates'!$B$6-47</f>
        <v>45680</v>
      </c>
      <c r="B112" s="26">
        <f>+'Key Dates'!$B$6-47</f>
        <v>45680</v>
      </c>
      <c r="C112" s="43" t="s">
        <v>520</v>
      </c>
      <c r="D112" s="29" t="s">
        <v>129</v>
      </c>
      <c r="E112" s="30" t="s">
        <v>67</v>
      </c>
      <c r="F112" s="30" t="s">
        <v>130</v>
      </c>
    </row>
    <row r="113" spans="1:6" ht="94.5" x14ac:dyDescent="0.25">
      <c r="A113" s="26">
        <f>+'Key Dates'!$B$6-47</f>
        <v>45680</v>
      </c>
      <c r="B113" s="26">
        <f>+'Key Dates'!$B$6-47</f>
        <v>45680</v>
      </c>
      <c r="C113" s="43" t="s">
        <v>520</v>
      </c>
      <c r="D113" s="29" t="s">
        <v>129</v>
      </c>
      <c r="E113" s="30" t="s">
        <v>69</v>
      </c>
      <c r="F113" s="30" t="s">
        <v>130</v>
      </c>
    </row>
    <row r="114" spans="1:6" ht="94.5" x14ac:dyDescent="0.25">
      <c r="A114" s="26">
        <f>+'Key Dates'!$B$6-47</f>
        <v>45680</v>
      </c>
      <c r="B114" s="26">
        <f>+'Key Dates'!$B$6-47</f>
        <v>45680</v>
      </c>
      <c r="C114" s="43" t="s">
        <v>520</v>
      </c>
      <c r="D114" s="29" t="s">
        <v>129</v>
      </c>
      <c r="E114" s="30" t="s">
        <v>70</v>
      </c>
      <c r="F114" s="30" t="s">
        <v>130</v>
      </c>
    </row>
    <row r="115" spans="1:6" ht="78.75" x14ac:dyDescent="0.25">
      <c r="A115" s="26">
        <f>+'Key Dates'!$B$37-74</f>
        <v>45681</v>
      </c>
      <c r="B115" s="26">
        <f>+'Key Dates'!$B$37-74</f>
        <v>45681</v>
      </c>
      <c r="C115" s="42" t="s">
        <v>715</v>
      </c>
      <c r="D115" s="27" t="s">
        <v>280</v>
      </c>
      <c r="E115" s="28" t="s">
        <v>67</v>
      </c>
      <c r="F115" s="28" t="s">
        <v>114</v>
      </c>
    </row>
    <row r="116" spans="1:6" ht="78.75" x14ac:dyDescent="0.25">
      <c r="A116" s="26">
        <f>+'Key Dates'!$B$37-74</f>
        <v>45681</v>
      </c>
      <c r="B116" s="26">
        <f>+'Key Dates'!$B$37-74</f>
        <v>45681</v>
      </c>
      <c r="C116" s="42" t="s">
        <v>715</v>
      </c>
      <c r="D116" s="27" t="s">
        <v>280</v>
      </c>
      <c r="E116" s="28" t="s">
        <v>69</v>
      </c>
      <c r="F116" s="28" t="s">
        <v>114</v>
      </c>
    </row>
    <row r="117" spans="1:6" ht="78.75" x14ac:dyDescent="0.25">
      <c r="A117" s="26">
        <f>+'Key Dates'!$B$37-74</f>
        <v>45681</v>
      </c>
      <c r="B117" s="26">
        <f>+'Key Dates'!$B$37-74</f>
        <v>45681</v>
      </c>
      <c r="C117" s="42" t="s">
        <v>715</v>
      </c>
      <c r="D117" s="27" t="s">
        <v>280</v>
      </c>
      <c r="E117" s="28" t="s">
        <v>84</v>
      </c>
      <c r="F117" s="28" t="s">
        <v>114</v>
      </c>
    </row>
    <row r="118" spans="1:6" ht="78.75" x14ac:dyDescent="0.25">
      <c r="A118" s="26">
        <f>+'Key Dates'!$B$37-74</f>
        <v>45681</v>
      </c>
      <c r="B118" s="26">
        <f>+'Key Dates'!$B$37-74</f>
        <v>45681</v>
      </c>
      <c r="C118" s="42" t="s">
        <v>715</v>
      </c>
      <c r="D118" s="27" t="s">
        <v>280</v>
      </c>
      <c r="E118" s="28" t="s">
        <v>85</v>
      </c>
      <c r="F118" s="28" t="s">
        <v>114</v>
      </c>
    </row>
    <row r="119" spans="1:6" ht="110.25" x14ac:dyDescent="0.25">
      <c r="A119" s="26">
        <f>+'Key Dates'!$B$6-46</f>
        <v>45681</v>
      </c>
      <c r="B119" s="26">
        <f>+'Key Dates'!$B$6-46</f>
        <v>45681</v>
      </c>
      <c r="C119" s="43" t="s">
        <v>521</v>
      </c>
      <c r="D119" s="29" t="s">
        <v>131</v>
      </c>
      <c r="E119" s="30" t="s">
        <v>67</v>
      </c>
      <c r="F119" s="30" t="s">
        <v>68</v>
      </c>
    </row>
    <row r="120" spans="1:6" ht="110.25" x14ac:dyDescent="0.25">
      <c r="A120" s="26">
        <f>+'Key Dates'!$B$6-46</f>
        <v>45681</v>
      </c>
      <c r="B120" s="26">
        <f>+'Key Dates'!$B$6-46</f>
        <v>45681</v>
      </c>
      <c r="C120" s="43" t="s">
        <v>521</v>
      </c>
      <c r="D120" s="29" t="s">
        <v>131</v>
      </c>
      <c r="E120" s="30" t="s">
        <v>69</v>
      </c>
      <c r="F120" s="30" t="s">
        <v>68</v>
      </c>
    </row>
    <row r="121" spans="1:6" ht="110.25" x14ac:dyDescent="0.25">
      <c r="A121" s="26">
        <f>+'Key Dates'!$B$6-46</f>
        <v>45681</v>
      </c>
      <c r="B121" s="26">
        <f>+'Key Dates'!$B$6-46</f>
        <v>45681</v>
      </c>
      <c r="C121" s="43" t="s">
        <v>521</v>
      </c>
      <c r="D121" s="29" t="s">
        <v>131</v>
      </c>
      <c r="E121" s="30" t="s">
        <v>70</v>
      </c>
      <c r="F121" s="30" t="s">
        <v>68</v>
      </c>
    </row>
    <row r="122" spans="1:6" ht="78.75" x14ac:dyDescent="0.25">
      <c r="A122" s="26">
        <f>+'Key Dates'!$B$6-46</f>
        <v>45681</v>
      </c>
      <c r="B122" s="26">
        <f>+'Key Dates'!$B$6-46</f>
        <v>45681</v>
      </c>
      <c r="C122" s="42" t="s">
        <v>132</v>
      </c>
      <c r="D122" s="27" t="s">
        <v>133</v>
      </c>
      <c r="E122" s="28" t="s">
        <v>67</v>
      </c>
      <c r="F122" s="28" t="s">
        <v>134</v>
      </c>
    </row>
    <row r="123" spans="1:6" ht="78.75" x14ac:dyDescent="0.25">
      <c r="A123" s="26">
        <f>+'Key Dates'!$B$6-46</f>
        <v>45681</v>
      </c>
      <c r="B123" s="26">
        <f>+'Key Dates'!$B$6-46</f>
        <v>45681</v>
      </c>
      <c r="C123" s="42" t="s">
        <v>132</v>
      </c>
      <c r="D123" s="27" t="s">
        <v>133</v>
      </c>
      <c r="E123" s="28" t="s">
        <v>69</v>
      </c>
      <c r="F123" s="28" t="s">
        <v>134</v>
      </c>
    </row>
    <row r="124" spans="1:6" ht="78.75" x14ac:dyDescent="0.25">
      <c r="A124" s="26">
        <f>+'Key Dates'!$B$6-46</f>
        <v>45681</v>
      </c>
      <c r="B124" s="26">
        <f>+'Key Dates'!$B$6-46</f>
        <v>45681</v>
      </c>
      <c r="C124" s="42" t="s">
        <v>132</v>
      </c>
      <c r="D124" s="27" t="s">
        <v>133</v>
      </c>
      <c r="E124" s="28" t="s">
        <v>70</v>
      </c>
      <c r="F124" s="28" t="s">
        <v>134</v>
      </c>
    </row>
    <row r="125" spans="1:6" ht="78.75" x14ac:dyDescent="0.25">
      <c r="A125" s="26">
        <f>+'Key Dates'!$B$6-46</f>
        <v>45681</v>
      </c>
      <c r="B125" s="26">
        <f>+'Key Dates'!$B$6-46</f>
        <v>45681</v>
      </c>
      <c r="C125" s="42" t="s">
        <v>135</v>
      </c>
      <c r="D125" s="27" t="s">
        <v>136</v>
      </c>
      <c r="E125" s="28" t="s">
        <v>67</v>
      </c>
      <c r="F125" s="28" t="s">
        <v>101</v>
      </c>
    </row>
    <row r="126" spans="1:6" ht="78.75" x14ac:dyDescent="0.25">
      <c r="A126" s="26">
        <f>+'Key Dates'!$B$6-46</f>
        <v>45681</v>
      </c>
      <c r="B126" s="26">
        <f>+'Key Dates'!$B$6-46</f>
        <v>45681</v>
      </c>
      <c r="C126" s="42" t="s">
        <v>135</v>
      </c>
      <c r="D126" s="27" t="s">
        <v>136</v>
      </c>
      <c r="E126" s="28" t="s">
        <v>69</v>
      </c>
      <c r="F126" s="28" t="s">
        <v>101</v>
      </c>
    </row>
    <row r="127" spans="1:6" ht="78.75" x14ac:dyDescent="0.25">
      <c r="A127" s="26">
        <f>+'Key Dates'!$B$6-46</f>
        <v>45681</v>
      </c>
      <c r="B127" s="26">
        <f>+'Key Dates'!$B$6-46</f>
        <v>45681</v>
      </c>
      <c r="C127" s="42" t="s">
        <v>135</v>
      </c>
      <c r="D127" s="27" t="s">
        <v>136</v>
      </c>
      <c r="E127" s="28" t="s">
        <v>70</v>
      </c>
      <c r="F127" s="28" t="s">
        <v>101</v>
      </c>
    </row>
    <row r="128" spans="1:6" ht="204.75" x14ac:dyDescent="0.25">
      <c r="A128" s="26">
        <f>+'Key Dates'!$B$6-46</f>
        <v>45681</v>
      </c>
      <c r="B128" s="26">
        <f>+'Key Dates'!$B$6-14</f>
        <v>45713</v>
      </c>
      <c r="C128" s="43" t="s">
        <v>137</v>
      </c>
      <c r="D128" s="29" t="s">
        <v>138</v>
      </c>
      <c r="E128" s="30" t="s">
        <v>67</v>
      </c>
      <c r="F128" s="30" t="s">
        <v>72</v>
      </c>
    </row>
    <row r="129" spans="1:6" ht="204.75" x14ac:dyDescent="0.25">
      <c r="A129" s="26">
        <f>+'Key Dates'!$B$6-46</f>
        <v>45681</v>
      </c>
      <c r="B129" s="26">
        <f>+'Key Dates'!$B$6-14</f>
        <v>45713</v>
      </c>
      <c r="C129" s="43" t="s">
        <v>137</v>
      </c>
      <c r="D129" s="29" t="s">
        <v>138</v>
      </c>
      <c r="E129" s="30" t="s">
        <v>69</v>
      </c>
      <c r="F129" s="30" t="s">
        <v>72</v>
      </c>
    </row>
    <row r="130" spans="1:6" ht="204.75" x14ac:dyDescent="0.25">
      <c r="A130" s="26">
        <f>+'Key Dates'!$B$6-46</f>
        <v>45681</v>
      </c>
      <c r="B130" s="26">
        <f>+'Key Dates'!$B$6-14</f>
        <v>45713</v>
      </c>
      <c r="C130" s="43" t="s">
        <v>137</v>
      </c>
      <c r="D130" s="29" t="s">
        <v>138</v>
      </c>
      <c r="E130" s="30" t="s">
        <v>70</v>
      </c>
      <c r="F130" s="30" t="s">
        <v>72</v>
      </c>
    </row>
    <row r="131" spans="1:6" ht="78.75" x14ac:dyDescent="0.25">
      <c r="A131" s="26">
        <f>+'Key Dates'!$B$6-46</f>
        <v>45681</v>
      </c>
      <c r="B131" s="26">
        <f>+'Key Dates'!$B$6-1</f>
        <v>45726</v>
      </c>
      <c r="C131" s="42" t="s">
        <v>139</v>
      </c>
      <c r="D131" s="27" t="s">
        <v>140</v>
      </c>
      <c r="E131" s="28" t="s">
        <v>67</v>
      </c>
      <c r="F131" s="28" t="s">
        <v>68</v>
      </c>
    </row>
    <row r="132" spans="1:6" ht="78.75" x14ac:dyDescent="0.25">
      <c r="A132" s="26">
        <f>+'Key Dates'!$B$6-46</f>
        <v>45681</v>
      </c>
      <c r="B132" s="26">
        <f>+'Key Dates'!$B$6-1</f>
        <v>45726</v>
      </c>
      <c r="C132" s="42" t="s">
        <v>139</v>
      </c>
      <c r="D132" s="27" t="s">
        <v>140</v>
      </c>
      <c r="E132" s="28" t="s">
        <v>69</v>
      </c>
      <c r="F132" s="28" t="s">
        <v>68</v>
      </c>
    </row>
    <row r="133" spans="1:6" ht="78.75" x14ac:dyDescent="0.25">
      <c r="A133" s="26">
        <f>+'Key Dates'!$B$6-46</f>
        <v>45681</v>
      </c>
      <c r="B133" s="26">
        <f>+'Key Dates'!$B$6-1</f>
        <v>45726</v>
      </c>
      <c r="C133" s="42" t="s">
        <v>139</v>
      </c>
      <c r="D133" s="27" t="s">
        <v>140</v>
      </c>
      <c r="E133" s="28" t="s">
        <v>70</v>
      </c>
      <c r="F133" s="28" t="s">
        <v>68</v>
      </c>
    </row>
    <row r="134" spans="1:6" ht="189" x14ac:dyDescent="0.25">
      <c r="A134" s="26">
        <f>+'Key Dates'!$B$6-46</f>
        <v>45681</v>
      </c>
      <c r="B134" s="26">
        <f>+'Key Dates'!$B$6</f>
        <v>45727</v>
      </c>
      <c r="C134" s="42" t="s">
        <v>141</v>
      </c>
      <c r="D134" s="27" t="s">
        <v>142</v>
      </c>
      <c r="E134" s="28" t="s">
        <v>67</v>
      </c>
      <c r="F134" s="28" t="s">
        <v>68</v>
      </c>
    </row>
    <row r="135" spans="1:6" ht="189" x14ac:dyDescent="0.25">
      <c r="A135" s="26">
        <f>+'Key Dates'!$B$6-46</f>
        <v>45681</v>
      </c>
      <c r="B135" s="26">
        <f>+'Key Dates'!$B$6</f>
        <v>45727</v>
      </c>
      <c r="C135" s="42" t="s">
        <v>141</v>
      </c>
      <c r="D135" s="27" t="s">
        <v>142</v>
      </c>
      <c r="E135" s="28" t="s">
        <v>69</v>
      </c>
      <c r="F135" s="28" t="s">
        <v>68</v>
      </c>
    </row>
    <row r="136" spans="1:6" ht="189" x14ac:dyDescent="0.25">
      <c r="A136" s="26">
        <f>+'Key Dates'!$B$6-46</f>
        <v>45681</v>
      </c>
      <c r="B136" s="26">
        <f>+'Key Dates'!$B$6</f>
        <v>45727</v>
      </c>
      <c r="C136" s="42" t="s">
        <v>141</v>
      </c>
      <c r="D136" s="27" t="s">
        <v>142</v>
      </c>
      <c r="E136" s="28" t="s">
        <v>70</v>
      </c>
      <c r="F136" s="28" t="s">
        <v>68</v>
      </c>
    </row>
    <row r="137" spans="1:6" ht="141.75" x14ac:dyDescent="0.25">
      <c r="A137" s="26">
        <f>+'Key Dates'!$B$6-46</f>
        <v>45681</v>
      </c>
      <c r="B137" s="26">
        <f>+'Key Dates'!$B$6</f>
        <v>45727</v>
      </c>
      <c r="C137" s="43" t="s">
        <v>143</v>
      </c>
      <c r="D137" s="29" t="s">
        <v>144</v>
      </c>
      <c r="E137" s="30" t="s">
        <v>67</v>
      </c>
      <c r="F137" s="30" t="s">
        <v>130</v>
      </c>
    </row>
    <row r="138" spans="1:6" ht="141.75" x14ac:dyDescent="0.25">
      <c r="A138" s="26">
        <f>+'Key Dates'!$B$6-46</f>
        <v>45681</v>
      </c>
      <c r="B138" s="26">
        <f>+'Key Dates'!$B$6</f>
        <v>45727</v>
      </c>
      <c r="C138" s="43" t="s">
        <v>143</v>
      </c>
      <c r="D138" s="29" t="s">
        <v>144</v>
      </c>
      <c r="E138" s="30" t="s">
        <v>69</v>
      </c>
      <c r="F138" s="30" t="s">
        <v>130</v>
      </c>
    </row>
    <row r="139" spans="1:6" ht="141.75" x14ac:dyDescent="0.25">
      <c r="A139" s="26">
        <f>+'Key Dates'!$B$6-46</f>
        <v>45681</v>
      </c>
      <c r="B139" s="26">
        <f>+'Key Dates'!$B$6</f>
        <v>45727</v>
      </c>
      <c r="C139" s="43" t="s">
        <v>143</v>
      </c>
      <c r="D139" s="29" t="s">
        <v>144</v>
      </c>
      <c r="E139" s="30" t="s">
        <v>70</v>
      </c>
      <c r="F139" s="30" t="s">
        <v>130</v>
      </c>
    </row>
    <row r="140" spans="1:6" ht="141.75" x14ac:dyDescent="0.25">
      <c r="A140" s="26">
        <f>+'Key Dates'!$B$6-45</f>
        <v>45682</v>
      </c>
      <c r="B140" s="26">
        <f>+'Key Dates'!$B$6-45</f>
        <v>45682</v>
      </c>
      <c r="C140" s="43" t="s">
        <v>495</v>
      </c>
      <c r="D140" s="29" t="s">
        <v>123</v>
      </c>
      <c r="E140" s="30" t="s">
        <v>67</v>
      </c>
      <c r="F140" s="30" t="s">
        <v>68</v>
      </c>
    </row>
    <row r="141" spans="1:6" ht="141.75" x14ac:dyDescent="0.25">
      <c r="A141" s="26">
        <f>+'Key Dates'!$B$6-45</f>
        <v>45682</v>
      </c>
      <c r="B141" s="26">
        <f>+'Key Dates'!$B$6-45</f>
        <v>45682</v>
      </c>
      <c r="C141" s="43" t="s">
        <v>495</v>
      </c>
      <c r="D141" s="29" t="s">
        <v>123</v>
      </c>
      <c r="E141" s="30" t="s">
        <v>69</v>
      </c>
      <c r="F141" s="30" t="s">
        <v>68</v>
      </c>
    </row>
    <row r="142" spans="1:6" ht="141.75" x14ac:dyDescent="0.25">
      <c r="A142" s="26">
        <f>+'Key Dates'!$B$6-45</f>
        <v>45682</v>
      </c>
      <c r="B142" s="26">
        <f>+'Key Dates'!$B$6-45</f>
        <v>45682</v>
      </c>
      <c r="C142" s="43" t="s">
        <v>495</v>
      </c>
      <c r="D142" s="29" t="s">
        <v>123</v>
      </c>
      <c r="E142" s="30" t="s">
        <v>70</v>
      </c>
      <c r="F142" s="30" t="s">
        <v>68</v>
      </c>
    </row>
    <row r="143" spans="1:6" ht="78.75" x14ac:dyDescent="0.25">
      <c r="A143" s="26">
        <f>+'Key Dates'!$B$6-45</f>
        <v>45682</v>
      </c>
      <c r="B143" s="26">
        <f>+'Key Dates'!$B$6</f>
        <v>45727</v>
      </c>
      <c r="C143" s="42" t="s">
        <v>522</v>
      </c>
      <c r="D143" s="27" t="s">
        <v>145</v>
      </c>
      <c r="E143" s="28" t="s">
        <v>67</v>
      </c>
      <c r="F143" s="28" t="s">
        <v>101</v>
      </c>
    </row>
    <row r="144" spans="1:6" ht="78.75" x14ac:dyDescent="0.25">
      <c r="A144" s="26">
        <f>+'Key Dates'!$B$6-45</f>
        <v>45682</v>
      </c>
      <c r="B144" s="26">
        <f>+'Key Dates'!$B$6</f>
        <v>45727</v>
      </c>
      <c r="C144" s="42" t="s">
        <v>522</v>
      </c>
      <c r="D144" s="27" t="s">
        <v>145</v>
      </c>
      <c r="E144" s="28" t="s">
        <v>69</v>
      </c>
      <c r="F144" s="28" t="s">
        <v>101</v>
      </c>
    </row>
    <row r="145" spans="1:6" ht="78.75" x14ac:dyDescent="0.25">
      <c r="A145" s="26">
        <f>+'Key Dates'!$B$6-45</f>
        <v>45682</v>
      </c>
      <c r="B145" s="26">
        <f>+'Key Dates'!$B$6</f>
        <v>45727</v>
      </c>
      <c r="C145" s="42" t="s">
        <v>522</v>
      </c>
      <c r="D145" s="27" t="s">
        <v>145</v>
      </c>
      <c r="E145" s="28" t="s">
        <v>70</v>
      </c>
      <c r="F145" s="28" t="s">
        <v>101</v>
      </c>
    </row>
    <row r="146" spans="1:6" ht="102" x14ac:dyDescent="0.25">
      <c r="A146" s="26">
        <f>+'Key Dates'!$B$30</f>
        <v>45684</v>
      </c>
      <c r="B146" s="26">
        <f>+'Key Dates'!$B$30</f>
        <v>45684</v>
      </c>
      <c r="C146" s="45" t="s">
        <v>523</v>
      </c>
      <c r="D146" s="27" t="s">
        <v>146</v>
      </c>
      <c r="E146" s="28" t="s">
        <v>67</v>
      </c>
      <c r="F146" s="28" t="s">
        <v>74</v>
      </c>
    </row>
    <row r="147" spans="1:6" ht="102" x14ac:dyDescent="0.25">
      <c r="A147" s="26">
        <f>+'Key Dates'!$B$30</f>
        <v>45684</v>
      </c>
      <c r="B147" s="26">
        <f>+'Key Dates'!$B$30</f>
        <v>45684</v>
      </c>
      <c r="C147" s="45" t="s">
        <v>523</v>
      </c>
      <c r="D147" s="27" t="s">
        <v>146</v>
      </c>
      <c r="E147" s="28" t="s">
        <v>69</v>
      </c>
      <c r="F147" s="28" t="s">
        <v>74</v>
      </c>
    </row>
    <row r="148" spans="1:6" ht="102" x14ac:dyDescent="0.25">
      <c r="A148" s="26">
        <f>+'Key Dates'!$B$30</f>
        <v>45684</v>
      </c>
      <c r="B148" s="26">
        <f>+'Key Dates'!$B$30</f>
        <v>45684</v>
      </c>
      <c r="C148" s="45" t="s">
        <v>523</v>
      </c>
      <c r="D148" s="27" t="s">
        <v>146</v>
      </c>
      <c r="E148" s="28" t="s">
        <v>81</v>
      </c>
      <c r="F148" s="28" t="s">
        <v>74</v>
      </c>
    </row>
    <row r="149" spans="1:6" ht="102" x14ac:dyDescent="0.25">
      <c r="A149" s="26">
        <f>+'Key Dates'!$B$30</f>
        <v>45684</v>
      </c>
      <c r="B149" s="26">
        <f>+'Key Dates'!$B$30</f>
        <v>45684</v>
      </c>
      <c r="C149" s="45" t="s">
        <v>523</v>
      </c>
      <c r="D149" s="27" t="s">
        <v>146</v>
      </c>
      <c r="E149" s="28" t="s">
        <v>82</v>
      </c>
      <c r="F149" s="28" t="s">
        <v>74</v>
      </c>
    </row>
    <row r="150" spans="1:6" ht="78.75" x14ac:dyDescent="0.25">
      <c r="A150" s="26">
        <f>+'Key Dates'!$B$6-42</f>
        <v>45685</v>
      </c>
      <c r="B150" s="26">
        <f>+'Key Dates'!$B$6-1</f>
        <v>45726</v>
      </c>
      <c r="C150" s="42" t="s">
        <v>524</v>
      </c>
      <c r="D150" s="27" t="s">
        <v>107</v>
      </c>
      <c r="E150" s="28" t="s">
        <v>67</v>
      </c>
      <c r="F150" s="28" t="s">
        <v>108</v>
      </c>
    </row>
    <row r="151" spans="1:6" ht="78.75" x14ac:dyDescent="0.25">
      <c r="A151" s="26">
        <f>+'Key Dates'!$B$6-42</f>
        <v>45685</v>
      </c>
      <c r="B151" s="26">
        <f>+'Key Dates'!$B$6-1</f>
        <v>45726</v>
      </c>
      <c r="C151" s="42" t="s">
        <v>524</v>
      </c>
      <c r="D151" s="27" t="s">
        <v>107</v>
      </c>
      <c r="E151" s="28" t="s">
        <v>69</v>
      </c>
      <c r="F151" s="28" t="s">
        <v>108</v>
      </c>
    </row>
    <row r="152" spans="1:6" ht="78.75" x14ac:dyDescent="0.25">
      <c r="A152" s="26">
        <f>+'Key Dates'!$B$6-42</f>
        <v>45685</v>
      </c>
      <c r="B152" s="26">
        <f>+'Key Dates'!$B$6-1</f>
        <v>45726</v>
      </c>
      <c r="C152" s="42" t="s">
        <v>524</v>
      </c>
      <c r="D152" s="27" t="s">
        <v>107</v>
      </c>
      <c r="E152" s="28" t="s">
        <v>70</v>
      </c>
      <c r="F152" s="28" t="s">
        <v>108</v>
      </c>
    </row>
    <row r="153" spans="1:6" ht="47.25" x14ac:dyDescent="0.25">
      <c r="A153" s="26">
        <v>45688</v>
      </c>
      <c r="B153" s="26">
        <v>45688</v>
      </c>
      <c r="C153" s="42" t="s">
        <v>147</v>
      </c>
      <c r="D153" s="27" t="s">
        <v>148</v>
      </c>
      <c r="E153" s="28" t="s">
        <v>67</v>
      </c>
      <c r="F153" s="28" t="s">
        <v>74</v>
      </c>
    </row>
    <row r="154" spans="1:6" ht="47.25" x14ac:dyDescent="0.25">
      <c r="A154" s="26">
        <v>45688</v>
      </c>
      <c r="B154" s="26">
        <v>45688</v>
      </c>
      <c r="C154" s="42" t="s">
        <v>147</v>
      </c>
      <c r="D154" s="27" t="s">
        <v>148</v>
      </c>
      <c r="E154" s="28" t="s">
        <v>78</v>
      </c>
      <c r="F154" s="28" t="s">
        <v>74</v>
      </c>
    </row>
    <row r="155" spans="1:6" ht="47.25" x14ac:dyDescent="0.25">
      <c r="A155" s="26">
        <v>45688</v>
      </c>
      <c r="B155" s="26">
        <v>45688</v>
      </c>
      <c r="C155" s="42" t="s">
        <v>147</v>
      </c>
      <c r="D155" s="27" t="s">
        <v>148</v>
      </c>
      <c r="E155" s="28" t="s">
        <v>79</v>
      </c>
      <c r="F155" s="28" t="s">
        <v>74</v>
      </c>
    </row>
    <row r="156" spans="1:6" ht="47.25" x14ac:dyDescent="0.25">
      <c r="A156" s="26">
        <v>45688</v>
      </c>
      <c r="B156" s="26">
        <v>45688</v>
      </c>
      <c r="C156" s="42" t="s">
        <v>147</v>
      </c>
      <c r="D156" s="27" t="s">
        <v>148</v>
      </c>
      <c r="E156" s="28" t="s">
        <v>94</v>
      </c>
      <c r="F156" s="28" t="s">
        <v>74</v>
      </c>
    </row>
    <row r="157" spans="1:6" ht="51" x14ac:dyDescent="0.25">
      <c r="A157" s="26">
        <v>45688</v>
      </c>
      <c r="B157" s="26">
        <v>45688</v>
      </c>
      <c r="C157" s="42" t="s">
        <v>147</v>
      </c>
      <c r="D157" s="27" t="s">
        <v>148</v>
      </c>
      <c r="E157" s="28" t="s">
        <v>80</v>
      </c>
      <c r="F157" s="28" t="s">
        <v>74</v>
      </c>
    </row>
    <row r="158" spans="1:6" ht="47.25" x14ac:dyDescent="0.25">
      <c r="A158" s="26">
        <v>45688</v>
      </c>
      <c r="B158" s="26">
        <v>45688</v>
      </c>
      <c r="C158" s="42" t="s">
        <v>147</v>
      </c>
      <c r="D158" s="27" t="s">
        <v>148</v>
      </c>
      <c r="E158" s="28" t="s">
        <v>81</v>
      </c>
      <c r="F158" s="28" t="s">
        <v>74</v>
      </c>
    </row>
    <row r="159" spans="1:6" ht="47.25" x14ac:dyDescent="0.25">
      <c r="A159" s="26">
        <v>45688</v>
      </c>
      <c r="B159" s="26">
        <v>45688</v>
      </c>
      <c r="C159" s="42" t="s">
        <v>147</v>
      </c>
      <c r="D159" s="27" t="s">
        <v>148</v>
      </c>
      <c r="E159" s="28" t="s">
        <v>82</v>
      </c>
      <c r="F159" s="28" t="s">
        <v>74</v>
      </c>
    </row>
    <row r="160" spans="1:6" ht="47.25" x14ac:dyDescent="0.25">
      <c r="A160" s="26">
        <v>45688</v>
      </c>
      <c r="B160" s="26">
        <v>45688</v>
      </c>
      <c r="C160" s="42" t="s">
        <v>147</v>
      </c>
      <c r="D160" s="27" t="s">
        <v>148</v>
      </c>
      <c r="E160" s="28" t="s">
        <v>70</v>
      </c>
      <c r="F160" s="28" t="s">
        <v>74</v>
      </c>
    </row>
    <row r="161" spans="1:6" ht="47.25" x14ac:dyDescent="0.25">
      <c r="A161" s="26">
        <v>45688</v>
      </c>
      <c r="B161" s="26">
        <v>45688</v>
      </c>
      <c r="C161" s="42" t="s">
        <v>147</v>
      </c>
      <c r="D161" s="27" t="s">
        <v>148</v>
      </c>
      <c r="E161" s="28" t="s">
        <v>83</v>
      </c>
      <c r="F161" s="28" t="s">
        <v>74</v>
      </c>
    </row>
    <row r="162" spans="1:6" ht="51" x14ac:dyDescent="0.25">
      <c r="A162" s="26">
        <v>45688</v>
      </c>
      <c r="B162" s="26">
        <v>45688</v>
      </c>
      <c r="C162" s="42" t="s">
        <v>147</v>
      </c>
      <c r="D162" s="27" t="s">
        <v>148</v>
      </c>
      <c r="E162" s="28" t="s">
        <v>84</v>
      </c>
      <c r="F162" s="28" t="s">
        <v>74</v>
      </c>
    </row>
    <row r="163" spans="1:6" ht="51" x14ac:dyDescent="0.25">
      <c r="A163" s="26">
        <v>45688</v>
      </c>
      <c r="B163" s="26">
        <v>45688</v>
      </c>
      <c r="C163" s="42" t="s">
        <v>147</v>
      </c>
      <c r="D163" s="27" t="s">
        <v>148</v>
      </c>
      <c r="E163" s="28" t="s">
        <v>85</v>
      </c>
      <c r="F163" s="28" t="s">
        <v>74</v>
      </c>
    </row>
    <row r="164" spans="1:6" ht="47.25" x14ac:dyDescent="0.25">
      <c r="A164" s="26">
        <v>45688</v>
      </c>
      <c r="B164" s="26">
        <v>45688</v>
      </c>
      <c r="C164" s="42" t="s">
        <v>147</v>
      </c>
      <c r="D164" s="27" t="s">
        <v>148</v>
      </c>
      <c r="E164" s="28" t="s">
        <v>86</v>
      </c>
      <c r="F164" s="28" t="s">
        <v>74</v>
      </c>
    </row>
    <row r="165" spans="1:6" ht="141.75" x14ac:dyDescent="0.25">
      <c r="A165" s="26">
        <f>+'Key Dates'!$B$6-35</f>
        <v>45692</v>
      </c>
      <c r="B165" s="26">
        <f>+'Key Dates'!$B$6-1</f>
        <v>45726</v>
      </c>
      <c r="C165" s="42" t="s">
        <v>149</v>
      </c>
      <c r="D165" s="27" t="s">
        <v>98</v>
      </c>
      <c r="E165" s="28" t="s">
        <v>67</v>
      </c>
      <c r="F165" s="28" t="s">
        <v>68</v>
      </c>
    </row>
    <row r="166" spans="1:6" ht="141.75" x14ac:dyDescent="0.25">
      <c r="A166" s="26">
        <f>+'Key Dates'!$B$6-35</f>
        <v>45692</v>
      </c>
      <c r="B166" s="26">
        <f>+'Key Dates'!$B$6-1</f>
        <v>45726</v>
      </c>
      <c r="C166" s="42" t="s">
        <v>149</v>
      </c>
      <c r="D166" s="27" t="s">
        <v>98</v>
      </c>
      <c r="E166" s="28" t="s">
        <v>69</v>
      </c>
      <c r="F166" s="28" t="s">
        <v>68</v>
      </c>
    </row>
    <row r="167" spans="1:6" ht="141.75" x14ac:dyDescent="0.25">
      <c r="A167" s="26">
        <f>+'Key Dates'!$B$6-35</f>
        <v>45692</v>
      </c>
      <c r="B167" s="26">
        <f>+'Key Dates'!$B$6-1</f>
        <v>45726</v>
      </c>
      <c r="C167" s="42" t="s">
        <v>149</v>
      </c>
      <c r="D167" s="27" t="s">
        <v>98</v>
      </c>
      <c r="E167" s="28" t="s">
        <v>70</v>
      </c>
      <c r="F167" s="28" t="s">
        <v>68</v>
      </c>
    </row>
    <row r="168" spans="1:6" ht="110.25" x14ac:dyDescent="0.25">
      <c r="A168" s="26">
        <f>+'Key Dates'!$B$37-60</f>
        <v>45695</v>
      </c>
      <c r="B168" s="26">
        <f>+'Key Dates'!$B$37-60</f>
        <v>45695</v>
      </c>
      <c r="C168" s="43" t="s">
        <v>525</v>
      </c>
      <c r="D168" s="29" t="s">
        <v>131</v>
      </c>
      <c r="E168" s="30" t="s">
        <v>113</v>
      </c>
      <c r="F168" s="30" t="s">
        <v>68</v>
      </c>
    </row>
    <row r="169" spans="1:6" ht="78.75" x14ac:dyDescent="0.25">
      <c r="A169" s="26">
        <f>+'Key Dates'!$B$37-60</f>
        <v>45695</v>
      </c>
      <c r="B169" s="26">
        <f>+'Key Dates'!$B$37-60</f>
        <v>45695</v>
      </c>
      <c r="C169" s="42" t="s">
        <v>150</v>
      </c>
      <c r="D169" s="27" t="s">
        <v>107</v>
      </c>
      <c r="E169" s="28" t="s">
        <v>113</v>
      </c>
      <c r="F169" s="28" t="s">
        <v>108</v>
      </c>
    </row>
    <row r="170" spans="1:6" ht="63" x14ac:dyDescent="0.25">
      <c r="A170" s="26">
        <f>+'Key Dates'!$B$6-32</f>
        <v>45695</v>
      </c>
      <c r="B170" s="26">
        <f>+'Key Dates'!$B$6-32</f>
        <v>45695</v>
      </c>
      <c r="C170" s="43" t="s">
        <v>526</v>
      </c>
      <c r="D170" s="29" t="s">
        <v>151</v>
      </c>
      <c r="E170" s="30" t="s">
        <v>67</v>
      </c>
      <c r="F170" s="30" t="s">
        <v>108</v>
      </c>
    </row>
    <row r="171" spans="1:6" ht="63" x14ac:dyDescent="0.25">
      <c r="A171" s="26">
        <f>+'Key Dates'!$B$6-32</f>
        <v>45695</v>
      </c>
      <c r="B171" s="26">
        <f>+'Key Dates'!$B$6-32</f>
        <v>45695</v>
      </c>
      <c r="C171" s="43" t="s">
        <v>526</v>
      </c>
      <c r="D171" s="29" t="s">
        <v>151</v>
      </c>
      <c r="E171" s="30" t="s">
        <v>69</v>
      </c>
      <c r="F171" s="30" t="s">
        <v>108</v>
      </c>
    </row>
    <row r="172" spans="1:6" ht="63" x14ac:dyDescent="0.25">
      <c r="A172" s="26">
        <f>+'Key Dates'!$B$6-32</f>
        <v>45695</v>
      </c>
      <c r="B172" s="26">
        <f>+'Key Dates'!$B$6-32</f>
        <v>45695</v>
      </c>
      <c r="C172" s="43" t="s">
        <v>526</v>
      </c>
      <c r="D172" s="29" t="s">
        <v>151</v>
      </c>
      <c r="E172" s="30" t="s">
        <v>70</v>
      </c>
      <c r="F172" s="30" t="s">
        <v>108</v>
      </c>
    </row>
    <row r="173" spans="1:6" ht="94.5" x14ac:dyDescent="0.25">
      <c r="A173" s="26">
        <f>+'Key Dates'!$B$6-32</f>
        <v>45695</v>
      </c>
      <c r="B173" s="26">
        <f>+'Key Dates'!$B$6-32</f>
        <v>45695</v>
      </c>
      <c r="C173" s="43" t="s">
        <v>527</v>
      </c>
      <c r="D173" s="29" t="s">
        <v>152</v>
      </c>
      <c r="E173" s="30" t="s">
        <v>67</v>
      </c>
      <c r="F173" s="30" t="s">
        <v>68</v>
      </c>
    </row>
    <row r="174" spans="1:6" ht="94.5" x14ac:dyDescent="0.25">
      <c r="A174" s="26">
        <f>+'Key Dates'!$B$6-32</f>
        <v>45695</v>
      </c>
      <c r="B174" s="26">
        <f>+'Key Dates'!$B$6-32</f>
        <v>45695</v>
      </c>
      <c r="C174" s="43" t="s">
        <v>527</v>
      </c>
      <c r="D174" s="29" t="s">
        <v>152</v>
      </c>
      <c r="E174" s="30" t="s">
        <v>69</v>
      </c>
      <c r="F174" s="30" t="s">
        <v>68</v>
      </c>
    </row>
    <row r="175" spans="1:6" ht="94.5" x14ac:dyDescent="0.25">
      <c r="A175" s="26">
        <f>+'Key Dates'!$B$6-32</f>
        <v>45695</v>
      </c>
      <c r="B175" s="26">
        <f>+'Key Dates'!$B$6-32</f>
        <v>45695</v>
      </c>
      <c r="C175" s="43" t="s">
        <v>527</v>
      </c>
      <c r="D175" s="29" t="s">
        <v>152</v>
      </c>
      <c r="E175" s="30" t="s">
        <v>70</v>
      </c>
      <c r="F175" s="30" t="s">
        <v>68</v>
      </c>
    </row>
    <row r="176" spans="1:6" ht="47.25" x14ac:dyDescent="0.25">
      <c r="A176" s="26">
        <f>+'Key Dates'!$B$6-32</f>
        <v>45695</v>
      </c>
      <c r="B176" s="26">
        <f>+'Key Dates'!$B$6-1</f>
        <v>45726</v>
      </c>
      <c r="C176" s="42" t="s">
        <v>153</v>
      </c>
      <c r="D176" s="27" t="s">
        <v>154</v>
      </c>
      <c r="E176" s="28" t="s">
        <v>67</v>
      </c>
      <c r="F176" s="28" t="s">
        <v>68</v>
      </c>
    </row>
    <row r="177" spans="1:6" ht="47.25" x14ac:dyDescent="0.25">
      <c r="A177" s="26">
        <f>+'Key Dates'!$B$6-32</f>
        <v>45695</v>
      </c>
      <c r="B177" s="26">
        <f>+'Key Dates'!$B$6-1</f>
        <v>45726</v>
      </c>
      <c r="C177" s="42" t="s">
        <v>153</v>
      </c>
      <c r="D177" s="27" t="s">
        <v>154</v>
      </c>
      <c r="E177" s="28" t="s">
        <v>69</v>
      </c>
      <c r="F177" s="28" t="s">
        <v>68</v>
      </c>
    </row>
    <row r="178" spans="1:6" ht="47.25" x14ac:dyDescent="0.25">
      <c r="A178" s="26">
        <f>+'Key Dates'!$B$6-32</f>
        <v>45695</v>
      </c>
      <c r="B178" s="26">
        <f>+'Key Dates'!$B$6-1</f>
        <v>45726</v>
      </c>
      <c r="C178" s="42" t="s">
        <v>153</v>
      </c>
      <c r="D178" s="27" t="s">
        <v>154</v>
      </c>
      <c r="E178" s="28" t="s">
        <v>70</v>
      </c>
      <c r="F178" s="28" t="s">
        <v>68</v>
      </c>
    </row>
    <row r="179" spans="1:6" ht="94.5" x14ac:dyDescent="0.25">
      <c r="A179" s="26">
        <f>+'Key Dates'!$B$6-32</f>
        <v>45695</v>
      </c>
      <c r="B179" s="26">
        <f>+'Key Dates'!$B$6-1</f>
        <v>45726</v>
      </c>
      <c r="C179" s="42" t="s">
        <v>155</v>
      </c>
      <c r="D179" s="27" t="s">
        <v>156</v>
      </c>
      <c r="E179" s="28" t="s">
        <v>67</v>
      </c>
      <c r="F179" s="28" t="s">
        <v>68</v>
      </c>
    </row>
    <row r="180" spans="1:6" ht="94.5" x14ac:dyDescent="0.25">
      <c r="A180" s="26">
        <f>+'Key Dates'!$B$6-32</f>
        <v>45695</v>
      </c>
      <c r="B180" s="26">
        <f>+'Key Dates'!$B$6-1</f>
        <v>45726</v>
      </c>
      <c r="C180" s="42" t="s">
        <v>155</v>
      </c>
      <c r="D180" s="27" t="s">
        <v>156</v>
      </c>
      <c r="E180" s="28" t="s">
        <v>69</v>
      </c>
      <c r="F180" s="28" t="s">
        <v>68</v>
      </c>
    </row>
    <row r="181" spans="1:6" ht="94.5" x14ac:dyDescent="0.25">
      <c r="A181" s="26">
        <f>+'Key Dates'!$B$6-32</f>
        <v>45695</v>
      </c>
      <c r="B181" s="26">
        <f>+'Key Dates'!$B$6-1</f>
        <v>45726</v>
      </c>
      <c r="C181" s="42" t="s">
        <v>155</v>
      </c>
      <c r="D181" s="27" t="s">
        <v>156</v>
      </c>
      <c r="E181" s="28" t="s">
        <v>70</v>
      </c>
      <c r="F181" s="28" t="s">
        <v>68</v>
      </c>
    </row>
    <row r="182" spans="1:6" ht="110.25" x14ac:dyDescent="0.25">
      <c r="A182" s="26">
        <f>+'Key Dates'!$B$6-32</f>
        <v>45695</v>
      </c>
      <c r="B182" s="26">
        <f>+'Key Dates'!$B$6-1</f>
        <v>45726</v>
      </c>
      <c r="C182" s="42" t="s">
        <v>157</v>
      </c>
      <c r="D182" s="27" t="s">
        <v>158</v>
      </c>
      <c r="E182" s="28" t="s">
        <v>67</v>
      </c>
      <c r="F182" s="28" t="s">
        <v>68</v>
      </c>
    </row>
    <row r="183" spans="1:6" ht="110.25" x14ac:dyDescent="0.25">
      <c r="A183" s="26">
        <f>+'Key Dates'!$B$6-32</f>
        <v>45695</v>
      </c>
      <c r="B183" s="26">
        <f>+'Key Dates'!$B$6-1</f>
        <v>45726</v>
      </c>
      <c r="C183" s="42" t="s">
        <v>157</v>
      </c>
      <c r="D183" s="27" t="s">
        <v>158</v>
      </c>
      <c r="E183" s="28" t="s">
        <v>69</v>
      </c>
      <c r="F183" s="28" t="s">
        <v>68</v>
      </c>
    </row>
    <row r="184" spans="1:6" ht="110.25" x14ac:dyDescent="0.25">
      <c r="A184" s="26">
        <f>+'Key Dates'!$B$6-32</f>
        <v>45695</v>
      </c>
      <c r="B184" s="26">
        <f>+'Key Dates'!$B$6-1</f>
        <v>45726</v>
      </c>
      <c r="C184" s="42" t="s">
        <v>157</v>
      </c>
      <c r="D184" s="27" t="s">
        <v>158</v>
      </c>
      <c r="E184" s="28" t="s">
        <v>70</v>
      </c>
      <c r="F184" s="28" t="s">
        <v>68</v>
      </c>
    </row>
    <row r="185" spans="1:6" ht="204" x14ac:dyDescent="0.25">
      <c r="A185" s="26">
        <f>+'Key Dates'!$B$35</f>
        <v>45699</v>
      </c>
      <c r="B185" s="26">
        <f>+'Key Dates'!$B$35</f>
        <v>45699</v>
      </c>
      <c r="C185" s="44" t="s">
        <v>528</v>
      </c>
      <c r="D185" s="31" t="s">
        <v>159</v>
      </c>
      <c r="E185" s="32" t="s">
        <v>99</v>
      </c>
      <c r="F185" s="32" t="s">
        <v>134</v>
      </c>
    </row>
    <row r="186" spans="1:6" ht="204" x14ac:dyDescent="0.25">
      <c r="A186" s="26">
        <f>+'Key Dates'!$B$35</f>
        <v>45699</v>
      </c>
      <c r="B186" s="26">
        <f>+'Key Dates'!$B$35</f>
        <v>45699</v>
      </c>
      <c r="C186" s="44" t="s">
        <v>529</v>
      </c>
      <c r="D186" s="31" t="s">
        <v>160</v>
      </c>
      <c r="E186" s="32" t="s">
        <v>99</v>
      </c>
      <c r="F186" s="32" t="s">
        <v>134</v>
      </c>
    </row>
    <row r="187" spans="1:6" ht="141.75" x14ac:dyDescent="0.25">
      <c r="A187" s="26">
        <f>+'Key Dates'!$B$35</f>
        <v>45699</v>
      </c>
      <c r="B187" s="26">
        <f>+'Key Dates'!$B$35</f>
        <v>45699</v>
      </c>
      <c r="C187" s="44" t="s">
        <v>530</v>
      </c>
      <c r="D187" s="31" t="s">
        <v>161</v>
      </c>
      <c r="E187" s="32" t="s">
        <v>99</v>
      </c>
      <c r="F187" s="32" t="s">
        <v>134</v>
      </c>
    </row>
    <row r="188" spans="1:6" ht="94.5" x14ac:dyDescent="0.25">
      <c r="A188" s="26">
        <f>+'Key Dates'!$B$35</f>
        <v>45699</v>
      </c>
      <c r="B188" s="26">
        <f>+'Key Dates'!$B$35</f>
        <v>45699</v>
      </c>
      <c r="C188" s="44" t="s">
        <v>531</v>
      </c>
      <c r="D188" s="31" t="s">
        <v>162</v>
      </c>
      <c r="E188" s="32" t="s">
        <v>99</v>
      </c>
      <c r="F188" s="32" t="s">
        <v>134</v>
      </c>
    </row>
    <row r="189" spans="1:6" ht="157.5" x14ac:dyDescent="0.25">
      <c r="A189" s="26">
        <f>+'Key Dates'!$B$35</f>
        <v>45699</v>
      </c>
      <c r="B189" s="26">
        <f>+'Key Dates'!$B$35</f>
        <v>45699</v>
      </c>
      <c r="C189" s="44" t="s">
        <v>532</v>
      </c>
      <c r="D189" s="31" t="s">
        <v>163</v>
      </c>
      <c r="E189" s="32" t="s">
        <v>99</v>
      </c>
      <c r="F189" s="32" t="s">
        <v>134</v>
      </c>
    </row>
    <row r="190" spans="1:6" ht="25.5" x14ac:dyDescent="0.25">
      <c r="A190" s="26">
        <v>45699</v>
      </c>
      <c r="B190" s="26">
        <v>45701</v>
      </c>
      <c r="C190" s="44" t="s">
        <v>533</v>
      </c>
      <c r="D190" s="27" t="s">
        <v>164</v>
      </c>
      <c r="E190" s="28" t="s">
        <v>67</v>
      </c>
      <c r="F190" s="28" t="s">
        <v>165</v>
      </c>
    </row>
    <row r="191" spans="1:6" ht="25.5" x14ac:dyDescent="0.25">
      <c r="A191" s="26">
        <v>45699</v>
      </c>
      <c r="B191" s="26">
        <v>45701</v>
      </c>
      <c r="C191" s="44" t="s">
        <v>533</v>
      </c>
      <c r="D191" s="27" t="s">
        <v>164</v>
      </c>
      <c r="E191" s="28" t="s">
        <v>69</v>
      </c>
      <c r="F191" s="28" t="s">
        <v>165</v>
      </c>
    </row>
    <row r="192" spans="1:6" ht="47.25" x14ac:dyDescent="0.25">
      <c r="A192" s="26">
        <v>45702</v>
      </c>
      <c r="B192" s="26">
        <v>45702</v>
      </c>
      <c r="C192" s="42" t="s">
        <v>166</v>
      </c>
      <c r="D192" s="27" t="s">
        <v>167</v>
      </c>
      <c r="E192" s="28" t="s">
        <v>67</v>
      </c>
      <c r="F192" s="28" t="s">
        <v>101</v>
      </c>
    </row>
    <row r="193" spans="1:6" ht="47.25" x14ac:dyDescent="0.25">
      <c r="A193" s="26">
        <v>45702</v>
      </c>
      <c r="B193" s="26">
        <v>45702</v>
      </c>
      <c r="C193" s="42" t="s">
        <v>166</v>
      </c>
      <c r="D193" s="27" t="s">
        <v>167</v>
      </c>
      <c r="E193" s="28" t="s">
        <v>79</v>
      </c>
      <c r="F193" s="28" t="s">
        <v>101</v>
      </c>
    </row>
    <row r="194" spans="1:6" ht="47.25" x14ac:dyDescent="0.25">
      <c r="A194" s="26">
        <v>45702</v>
      </c>
      <c r="B194" s="26">
        <v>45702</v>
      </c>
      <c r="C194" s="42" t="s">
        <v>166</v>
      </c>
      <c r="D194" s="27" t="s">
        <v>167</v>
      </c>
      <c r="E194" s="28" t="s">
        <v>168</v>
      </c>
      <c r="F194" s="28" t="s">
        <v>101</v>
      </c>
    </row>
    <row r="195" spans="1:6" ht="47.25" x14ac:dyDescent="0.25">
      <c r="A195" s="26">
        <v>45702</v>
      </c>
      <c r="B195" s="26">
        <v>45702</v>
      </c>
      <c r="C195" s="42" t="s">
        <v>166</v>
      </c>
      <c r="D195" s="27" t="s">
        <v>167</v>
      </c>
      <c r="E195" s="28" t="s">
        <v>69</v>
      </c>
      <c r="F195" s="28" t="s">
        <v>101</v>
      </c>
    </row>
    <row r="196" spans="1:6" ht="47.25" x14ac:dyDescent="0.25">
      <c r="A196" s="26">
        <v>45702</v>
      </c>
      <c r="B196" s="26">
        <v>45702</v>
      </c>
      <c r="C196" s="42" t="s">
        <v>166</v>
      </c>
      <c r="D196" s="27" t="s">
        <v>167</v>
      </c>
      <c r="E196" s="28" t="s">
        <v>81</v>
      </c>
      <c r="F196" s="28" t="s">
        <v>101</v>
      </c>
    </row>
    <row r="197" spans="1:6" ht="47.25" x14ac:dyDescent="0.25">
      <c r="A197" s="26">
        <v>45702</v>
      </c>
      <c r="B197" s="26">
        <v>45702</v>
      </c>
      <c r="C197" s="42" t="s">
        <v>166</v>
      </c>
      <c r="D197" s="27" t="s">
        <v>167</v>
      </c>
      <c r="E197" s="28" t="s">
        <v>82</v>
      </c>
      <c r="F197" s="28" t="s">
        <v>101</v>
      </c>
    </row>
    <row r="198" spans="1:6" ht="47.25" x14ac:dyDescent="0.25">
      <c r="A198" s="26">
        <v>45702</v>
      </c>
      <c r="B198" s="26">
        <v>45702</v>
      </c>
      <c r="C198" s="42" t="s">
        <v>166</v>
      </c>
      <c r="D198" s="27" t="s">
        <v>167</v>
      </c>
      <c r="E198" s="28" t="s">
        <v>70</v>
      </c>
      <c r="F198" s="28" t="s">
        <v>101</v>
      </c>
    </row>
    <row r="199" spans="1:6" ht="47.25" x14ac:dyDescent="0.25">
      <c r="A199" s="26">
        <v>45702</v>
      </c>
      <c r="B199" s="26">
        <v>45702</v>
      </c>
      <c r="C199" s="42" t="s">
        <v>166</v>
      </c>
      <c r="D199" s="27" t="s">
        <v>167</v>
      </c>
      <c r="E199" s="28" t="s">
        <v>83</v>
      </c>
      <c r="F199" s="28" t="s">
        <v>101</v>
      </c>
    </row>
    <row r="200" spans="1:6" ht="47.25" x14ac:dyDescent="0.25">
      <c r="A200" s="26">
        <f>+'Key Dates'!$B$6-25</f>
        <v>45702</v>
      </c>
      <c r="B200" s="26">
        <f>+'Key Dates'!$B$6-25</f>
        <v>45702</v>
      </c>
      <c r="C200" s="42" t="s">
        <v>169</v>
      </c>
      <c r="D200" s="27" t="s">
        <v>118</v>
      </c>
      <c r="E200" s="28" t="s">
        <v>67</v>
      </c>
      <c r="F200" s="28" t="s">
        <v>119</v>
      </c>
    </row>
    <row r="201" spans="1:6" ht="47.25" x14ac:dyDescent="0.25">
      <c r="A201" s="26">
        <f>+'Key Dates'!$B$6-25</f>
        <v>45702</v>
      </c>
      <c r="B201" s="26">
        <f>+'Key Dates'!$B$6-25</f>
        <v>45702</v>
      </c>
      <c r="C201" s="42" t="s">
        <v>169</v>
      </c>
      <c r="D201" s="27" t="s">
        <v>118</v>
      </c>
      <c r="E201" s="28" t="s">
        <v>69</v>
      </c>
      <c r="F201" s="28" t="s">
        <v>119</v>
      </c>
    </row>
    <row r="202" spans="1:6" ht="47.25" x14ac:dyDescent="0.25">
      <c r="A202" s="26">
        <f>+'Key Dates'!$B$6-25</f>
        <v>45702</v>
      </c>
      <c r="B202" s="26">
        <f>+'Key Dates'!$B$6-25</f>
        <v>45702</v>
      </c>
      <c r="C202" s="42" t="s">
        <v>169</v>
      </c>
      <c r="D202" s="27" t="s">
        <v>118</v>
      </c>
      <c r="E202" s="28" t="s">
        <v>70</v>
      </c>
      <c r="F202" s="28" t="s">
        <v>119</v>
      </c>
    </row>
    <row r="203" spans="1:6" ht="47.25" x14ac:dyDescent="0.25">
      <c r="A203" s="26">
        <f>+'Key Dates'!$B$6-25</f>
        <v>45702</v>
      </c>
      <c r="B203" s="26">
        <f>+'Key Dates'!$B$6-25</f>
        <v>45702</v>
      </c>
      <c r="C203" s="42" t="s">
        <v>170</v>
      </c>
      <c r="D203" s="27" t="s">
        <v>121</v>
      </c>
      <c r="E203" s="28" t="s">
        <v>67</v>
      </c>
      <c r="F203" s="28" t="s">
        <v>122</v>
      </c>
    </row>
    <row r="204" spans="1:6" ht="47.25" x14ac:dyDescent="0.25">
      <c r="A204" s="26">
        <f>+'Key Dates'!$B$6-25</f>
        <v>45702</v>
      </c>
      <c r="B204" s="26">
        <f>+'Key Dates'!$B$6-25</f>
        <v>45702</v>
      </c>
      <c r="C204" s="42" t="s">
        <v>170</v>
      </c>
      <c r="D204" s="27" t="s">
        <v>121</v>
      </c>
      <c r="E204" s="28" t="s">
        <v>69</v>
      </c>
      <c r="F204" s="28" t="s">
        <v>122</v>
      </c>
    </row>
    <row r="205" spans="1:6" ht="47.25" x14ac:dyDescent="0.25">
      <c r="A205" s="26">
        <f>+'Key Dates'!$B$6-25</f>
        <v>45702</v>
      </c>
      <c r="B205" s="26">
        <f>+'Key Dates'!$B$6-25</f>
        <v>45702</v>
      </c>
      <c r="C205" s="42" t="s">
        <v>170</v>
      </c>
      <c r="D205" s="27" t="s">
        <v>121</v>
      </c>
      <c r="E205" s="28" t="s">
        <v>70</v>
      </c>
      <c r="F205" s="28" t="s">
        <v>122</v>
      </c>
    </row>
    <row r="206" spans="1:6" ht="47.25" x14ac:dyDescent="0.25">
      <c r="A206" s="26">
        <v>45702</v>
      </c>
      <c r="B206" s="26">
        <v>45702</v>
      </c>
      <c r="C206" s="43" t="s">
        <v>171</v>
      </c>
      <c r="D206" s="29" t="s">
        <v>172</v>
      </c>
      <c r="E206" s="30" t="s">
        <v>67</v>
      </c>
      <c r="F206" s="30" t="s">
        <v>91</v>
      </c>
    </row>
    <row r="207" spans="1:6" ht="47.25" x14ac:dyDescent="0.25">
      <c r="A207" s="26">
        <v>45702</v>
      </c>
      <c r="B207" s="26">
        <v>45702</v>
      </c>
      <c r="C207" s="43" t="s">
        <v>171</v>
      </c>
      <c r="D207" s="29" t="s">
        <v>172</v>
      </c>
      <c r="E207" s="30" t="s">
        <v>69</v>
      </c>
      <c r="F207" s="30" t="s">
        <v>91</v>
      </c>
    </row>
    <row r="208" spans="1:6" ht="94.5" x14ac:dyDescent="0.25">
      <c r="A208" s="26">
        <f>+'Key Dates'!$B$35+3</f>
        <v>45702</v>
      </c>
      <c r="B208" s="26">
        <f>+'Key Dates'!$B$35+10</f>
        <v>45709</v>
      </c>
      <c r="C208" s="43" t="s">
        <v>173</v>
      </c>
      <c r="D208" s="29" t="s">
        <v>174</v>
      </c>
      <c r="E208" s="30" t="s">
        <v>99</v>
      </c>
      <c r="F208" s="30" t="s">
        <v>91</v>
      </c>
    </row>
    <row r="209" spans="1:6" ht="94.5" x14ac:dyDescent="0.25">
      <c r="A209" s="26">
        <f>+'Key Dates'!$B$6-22</f>
        <v>45705</v>
      </c>
      <c r="B209" s="26">
        <f>+'Key Dates'!$B$6-22</f>
        <v>45705</v>
      </c>
      <c r="C209" s="42" t="s">
        <v>175</v>
      </c>
      <c r="D209" s="27" t="s">
        <v>176</v>
      </c>
      <c r="E209" s="28" t="s">
        <v>67</v>
      </c>
      <c r="F209" s="28" t="s">
        <v>177</v>
      </c>
    </row>
    <row r="210" spans="1:6" ht="94.5" x14ac:dyDescent="0.25">
      <c r="A210" s="26">
        <f>+'Key Dates'!$B$6-22</f>
        <v>45705</v>
      </c>
      <c r="B210" s="26">
        <f>+'Key Dates'!$B$6-22</f>
        <v>45705</v>
      </c>
      <c r="C210" s="42" t="s">
        <v>175</v>
      </c>
      <c r="D210" s="27" t="s">
        <v>176</v>
      </c>
      <c r="E210" s="28" t="s">
        <v>69</v>
      </c>
      <c r="F210" s="28" t="s">
        <v>177</v>
      </c>
    </row>
    <row r="211" spans="1:6" ht="94.5" x14ac:dyDescent="0.25">
      <c r="A211" s="26">
        <f>+'Key Dates'!$B$6-22</f>
        <v>45705</v>
      </c>
      <c r="B211" s="26">
        <f>+'Key Dates'!$B$6-22</f>
        <v>45705</v>
      </c>
      <c r="C211" s="42" t="s">
        <v>175</v>
      </c>
      <c r="D211" s="27" t="s">
        <v>176</v>
      </c>
      <c r="E211" s="28" t="s">
        <v>70</v>
      </c>
      <c r="F211" s="28" t="s">
        <v>177</v>
      </c>
    </row>
    <row r="212" spans="1:6" ht="31.5" x14ac:dyDescent="0.25">
      <c r="A212" s="26">
        <f>+'Key Dates'!$B$12</f>
        <v>45705</v>
      </c>
      <c r="B212" s="26">
        <f>+'Key Dates'!$B$12</f>
        <v>45705</v>
      </c>
      <c r="C212" s="44" t="s">
        <v>534</v>
      </c>
      <c r="D212" s="27" t="s">
        <v>75</v>
      </c>
      <c r="E212" s="28" t="s">
        <v>76</v>
      </c>
      <c r="F212" s="28" t="s">
        <v>76</v>
      </c>
    </row>
    <row r="213" spans="1:6" ht="78.75" x14ac:dyDescent="0.25">
      <c r="A213" s="26">
        <f>+'Key Dates'!$B$37-49</f>
        <v>45706</v>
      </c>
      <c r="B213" s="26">
        <f>+'Key Dates'!$B$37-3</f>
        <v>45752</v>
      </c>
      <c r="C213" s="43" t="s">
        <v>535</v>
      </c>
      <c r="D213" s="27" t="s">
        <v>126</v>
      </c>
      <c r="E213" s="28" t="s">
        <v>113</v>
      </c>
      <c r="F213" s="28" t="s">
        <v>108</v>
      </c>
    </row>
    <row r="214" spans="1:6" ht="63" x14ac:dyDescent="0.25">
      <c r="A214" s="26">
        <f>+'Key Dates'!$B$6-21</f>
        <v>45706</v>
      </c>
      <c r="B214" s="26">
        <f>+'Key Dates'!$B$6-21</f>
        <v>45706</v>
      </c>
      <c r="C214" s="42" t="s">
        <v>178</v>
      </c>
      <c r="D214" s="27" t="s">
        <v>125</v>
      </c>
      <c r="E214" s="28" t="s">
        <v>67</v>
      </c>
      <c r="F214" s="28" t="s">
        <v>101</v>
      </c>
    </row>
    <row r="215" spans="1:6" ht="63" x14ac:dyDescent="0.25">
      <c r="A215" s="26">
        <f>+'Key Dates'!$B$6-21</f>
        <v>45706</v>
      </c>
      <c r="B215" s="26">
        <f>+'Key Dates'!$B$6-21</f>
        <v>45706</v>
      </c>
      <c r="C215" s="42" t="s">
        <v>178</v>
      </c>
      <c r="D215" s="27" t="s">
        <v>125</v>
      </c>
      <c r="E215" s="28" t="s">
        <v>69</v>
      </c>
      <c r="F215" s="28" t="s">
        <v>101</v>
      </c>
    </row>
    <row r="216" spans="1:6" ht="63" x14ac:dyDescent="0.25">
      <c r="A216" s="26">
        <f>+'Key Dates'!$B$6-21</f>
        <v>45706</v>
      </c>
      <c r="B216" s="26">
        <f>+'Key Dates'!$B$6-21</f>
        <v>45706</v>
      </c>
      <c r="C216" s="42" t="s">
        <v>178</v>
      </c>
      <c r="D216" s="27" t="s">
        <v>125</v>
      </c>
      <c r="E216" s="28" t="s">
        <v>70</v>
      </c>
      <c r="F216" s="28" t="s">
        <v>101</v>
      </c>
    </row>
    <row r="217" spans="1:6" ht="165.75" x14ac:dyDescent="0.25">
      <c r="A217" s="26">
        <f>+'Key Dates'!$B$38-84</f>
        <v>45706</v>
      </c>
      <c r="B217" s="26">
        <f>+'Key Dates'!$B$38-84</f>
        <v>45706</v>
      </c>
      <c r="C217" s="43" t="s">
        <v>536</v>
      </c>
      <c r="D217" s="29" t="s">
        <v>112</v>
      </c>
      <c r="E217" s="30" t="s">
        <v>179</v>
      </c>
      <c r="F217" s="30" t="s">
        <v>114</v>
      </c>
    </row>
    <row r="218" spans="1:6" ht="78.75" x14ac:dyDescent="0.25">
      <c r="A218" s="26">
        <f>+'Key Dates'!$B$6-20</f>
        <v>45707</v>
      </c>
      <c r="B218" s="26">
        <f>+'Key Dates'!$B$6-20</f>
        <v>45707</v>
      </c>
      <c r="C218" s="43" t="s">
        <v>180</v>
      </c>
      <c r="D218" s="29" t="s">
        <v>181</v>
      </c>
      <c r="E218" s="30" t="s">
        <v>67</v>
      </c>
      <c r="F218" s="30" t="s">
        <v>119</v>
      </c>
    </row>
    <row r="219" spans="1:6" ht="78.75" x14ac:dyDescent="0.25">
      <c r="A219" s="26">
        <f>+'Key Dates'!$B$6-20</f>
        <v>45707</v>
      </c>
      <c r="B219" s="26">
        <f>+'Key Dates'!$B$6-20</f>
        <v>45707</v>
      </c>
      <c r="C219" s="43" t="s">
        <v>180</v>
      </c>
      <c r="D219" s="29" t="s">
        <v>181</v>
      </c>
      <c r="E219" s="30" t="s">
        <v>69</v>
      </c>
      <c r="F219" s="30" t="s">
        <v>119</v>
      </c>
    </row>
    <row r="220" spans="1:6" ht="78.75" x14ac:dyDescent="0.25">
      <c r="A220" s="26">
        <f>+'Key Dates'!$B$6-20</f>
        <v>45707</v>
      </c>
      <c r="B220" s="26">
        <f>+'Key Dates'!$B$6-20</f>
        <v>45707</v>
      </c>
      <c r="C220" s="43" t="s">
        <v>180</v>
      </c>
      <c r="D220" s="29" t="s">
        <v>181</v>
      </c>
      <c r="E220" s="30" t="s">
        <v>70</v>
      </c>
      <c r="F220" s="30" t="s">
        <v>119</v>
      </c>
    </row>
    <row r="221" spans="1:6" ht="78.75" x14ac:dyDescent="0.25">
      <c r="A221" s="26">
        <f>+'Key Dates'!$B$6-20</f>
        <v>45707</v>
      </c>
      <c r="B221" s="26">
        <f>+'Key Dates'!$B$6-20</f>
        <v>45707</v>
      </c>
      <c r="C221" s="42" t="s">
        <v>182</v>
      </c>
      <c r="D221" s="27" t="s">
        <v>128</v>
      </c>
      <c r="E221" s="28" t="s">
        <v>67</v>
      </c>
      <c r="F221" s="28" t="s">
        <v>101</v>
      </c>
    </row>
    <row r="222" spans="1:6" ht="78.75" x14ac:dyDescent="0.25">
      <c r="A222" s="26">
        <f>+'Key Dates'!$B$6-20</f>
        <v>45707</v>
      </c>
      <c r="B222" s="26">
        <f>+'Key Dates'!$B$6-20</f>
        <v>45707</v>
      </c>
      <c r="C222" s="42" t="s">
        <v>182</v>
      </c>
      <c r="D222" s="27" t="s">
        <v>128</v>
      </c>
      <c r="E222" s="28" t="s">
        <v>69</v>
      </c>
      <c r="F222" s="28" t="s">
        <v>101</v>
      </c>
    </row>
    <row r="223" spans="1:6" ht="78.75" x14ac:dyDescent="0.25">
      <c r="A223" s="26">
        <f>+'Key Dates'!$B$6-20</f>
        <v>45707</v>
      </c>
      <c r="B223" s="26">
        <f>+'Key Dates'!$B$6-20</f>
        <v>45707</v>
      </c>
      <c r="C223" s="42" t="s">
        <v>182</v>
      </c>
      <c r="D223" s="27" t="s">
        <v>128</v>
      </c>
      <c r="E223" s="28" t="s">
        <v>70</v>
      </c>
      <c r="F223" s="28" t="s">
        <v>101</v>
      </c>
    </row>
    <row r="224" spans="1:6" ht="173.25" x14ac:dyDescent="0.25">
      <c r="A224" s="26">
        <f>+'Key Dates'!$B$6-20</f>
        <v>45707</v>
      </c>
      <c r="B224" s="26">
        <f>+'Key Dates'!$B$6-4</f>
        <v>45723</v>
      </c>
      <c r="C224" s="43" t="s">
        <v>537</v>
      </c>
      <c r="D224" s="29" t="s">
        <v>183</v>
      </c>
      <c r="E224" s="30" t="s">
        <v>67</v>
      </c>
      <c r="F224" s="30" t="s">
        <v>101</v>
      </c>
    </row>
    <row r="225" spans="1:6" ht="173.25" x14ac:dyDescent="0.25">
      <c r="A225" s="26">
        <f>+'Key Dates'!$B$6-20</f>
        <v>45707</v>
      </c>
      <c r="B225" s="26">
        <f>+'Key Dates'!$B$6-4</f>
        <v>45723</v>
      </c>
      <c r="C225" s="43" t="s">
        <v>537</v>
      </c>
      <c r="D225" s="29" t="s">
        <v>183</v>
      </c>
      <c r="E225" s="30" t="s">
        <v>69</v>
      </c>
      <c r="F225" s="30" t="s">
        <v>101</v>
      </c>
    </row>
    <row r="226" spans="1:6" ht="173.25" x14ac:dyDescent="0.25">
      <c r="A226" s="26">
        <f>+'Key Dates'!$B$6-20</f>
        <v>45707</v>
      </c>
      <c r="B226" s="26">
        <f>+'Key Dates'!$B$6-4</f>
        <v>45723</v>
      </c>
      <c r="C226" s="43" t="s">
        <v>537</v>
      </c>
      <c r="D226" s="29" t="s">
        <v>183</v>
      </c>
      <c r="E226" s="30" t="s">
        <v>70</v>
      </c>
      <c r="F226" s="30" t="s">
        <v>101</v>
      </c>
    </row>
    <row r="227" spans="1:6" ht="47.25" x14ac:dyDescent="0.25">
      <c r="A227" s="26">
        <f>+'Key Dates'!$B$6-20</f>
        <v>45707</v>
      </c>
      <c r="B227" s="26">
        <f>+'Key Dates'!$B$6-1</f>
        <v>45726</v>
      </c>
      <c r="C227" s="42" t="s">
        <v>184</v>
      </c>
      <c r="D227" s="27" t="s">
        <v>185</v>
      </c>
      <c r="E227" s="28" t="s">
        <v>67</v>
      </c>
      <c r="F227" s="28" t="s">
        <v>101</v>
      </c>
    </row>
    <row r="228" spans="1:6" ht="47.25" x14ac:dyDescent="0.25">
      <c r="A228" s="26">
        <f>+'Key Dates'!$B$6-20</f>
        <v>45707</v>
      </c>
      <c r="B228" s="26">
        <f>+'Key Dates'!$B$6-1</f>
        <v>45726</v>
      </c>
      <c r="C228" s="42" t="s">
        <v>184</v>
      </c>
      <c r="D228" s="27" t="s">
        <v>185</v>
      </c>
      <c r="E228" s="28" t="s">
        <v>94</v>
      </c>
      <c r="F228" s="28" t="s">
        <v>101</v>
      </c>
    </row>
    <row r="229" spans="1:6" ht="47.25" x14ac:dyDescent="0.25">
      <c r="A229" s="26">
        <f>+'Key Dates'!$B$6-20</f>
        <v>45707</v>
      </c>
      <c r="B229" s="26">
        <f>+'Key Dates'!$B$6-1</f>
        <v>45726</v>
      </c>
      <c r="C229" s="42" t="s">
        <v>184</v>
      </c>
      <c r="D229" s="27" t="s">
        <v>185</v>
      </c>
      <c r="E229" s="28" t="s">
        <v>70</v>
      </c>
      <c r="F229" s="28" t="s">
        <v>101</v>
      </c>
    </row>
    <row r="230" spans="1:6" ht="94.5" x14ac:dyDescent="0.25">
      <c r="A230" s="26">
        <f>+'Key Dates'!$B$37-47</f>
        <v>45708</v>
      </c>
      <c r="B230" s="26">
        <f>+'Key Dates'!$B$37-47</f>
        <v>45708</v>
      </c>
      <c r="C230" s="43" t="s">
        <v>538</v>
      </c>
      <c r="D230" s="29" t="s">
        <v>129</v>
      </c>
      <c r="E230" s="30" t="s">
        <v>113</v>
      </c>
      <c r="F230" s="30" t="s">
        <v>130</v>
      </c>
    </row>
    <row r="231" spans="1:6" ht="114.75" x14ac:dyDescent="0.25">
      <c r="A231" s="26">
        <f>+'Key Dates'!$B$6-19</f>
        <v>45708</v>
      </c>
      <c r="B231" s="26">
        <f>+'Key Dates'!$B$6-19</f>
        <v>45708</v>
      </c>
      <c r="C231" s="43" t="s">
        <v>186</v>
      </c>
      <c r="D231" s="29" t="s">
        <v>187</v>
      </c>
      <c r="E231" s="30" t="s">
        <v>67</v>
      </c>
      <c r="F231" s="30" t="s">
        <v>130</v>
      </c>
    </row>
    <row r="232" spans="1:6" ht="114.75" x14ac:dyDescent="0.25">
      <c r="A232" s="26">
        <f>+'Key Dates'!$B$6-19</f>
        <v>45708</v>
      </c>
      <c r="B232" s="26">
        <f>+'Key Dates'!$B$6-19</f>
        <v>45708</v>
      </c>
      <c r="C232" s="43" t="s">
        <v>186</v>
      </c>
      <c r="D232" s="29" t="s">
        <v>187</v>
      </c>
      <c r="E232" s="30" t="s">
        <v>69</v>
      </c>
      <c r="F232" s="30" t="s">
        <v>130</v>
      </c>
    </row>
    <row r="233" spans="1:6" ht="114.75" x14ac:dyDescent="0.25">
      <c r="A233" s="26">
        <f>+'Key Dates'!$B$6-19</f>
        <v>45708</v>
      </c>
      <c r="B233" s="26">
        <f>+'Key Dates'!$B$6-19</f>
        <v>45708</v>
      </c>
      <c r="C233" s="43" t="s">
        <v>186</v>
      </c>
      <c r="D233" s="29" t="s">
        <v>187</v>
      </c>
      <c r="E233" s="30" t="s">
        <v>70</v>
      </c>
      <c r="F233" s="30" t="s">
        <v>130</v>
      </c>
    </row>
    <row r="234" spans="1:6" ht="78.75" x14ac:dyDescent="0.25">
      <c r="A234" s="26">
        <f>+'Key Dates'!$B$37-46</f>
        <v>45709</v>
      </c>
      <c r="B234" s="26">
        <f>+'Key Dates'!$B$37-46</f>
        <v>45709</v>
      </c>
      <c r="C234" s="42" t="s">
        <v>539</v>
      </c>
      <c r="D234" s="29" t="s">
        <v>188</v>
      </c>
      <c r="E234" s="28" t="s">
        <v>113</v>
      </c>
      <c r="F234" s="28" t="s">
        <v>189</v>
      </c>
    </row>
    <row r="235" spans="1:6" ht="236.25" x14ac:dyDescent="0.25">
      <c r="A235" s="26">
        <f>+'Key Dates'!$B$6-18</f>
        <v>45709</v>
      </c>
      <c r="B235" s="26">
        <f>+'Key Dates'!$B$6-1</f>
        <v>45726</v>
      </c>
      <c r="C235" s="43" t="s">
        <v>190</v>
      </c>
      <c r="D235" s="29" t="s">
        <v>191</v>
      </c>
      <c r="E235" s="30" t="s">
        <v>67</v>
      </c>
      <c r="F235" s="30" t="s">
        <v>68</v>
      </c>
    </row>
    <row r="236" spans="1:6" ht="236.25" x14ac:dyDescent="0.25">
      <c r="A236" s="26">
        <f>+'Key Dates'!$B$6-18</f>
        <v>45709</v>
      </c>
      <c r="B236" s="26">
        <f>+'Key Dates'!$B$6-1</f>
        <v>45726</v>
      </c>
      <c r="C236" s="43" t="s">
        <v>190</v>
      </c>
      <c r="D236" s="29" t="s">
        <v>191</v>
      </c>
      <c r="E236" s="30" t="s">
        <v>69</v>
      </c>
      <c r="F236" s="30" t="s">
        <v>68</v>
      </c>
    </row>
    <row r="237" spans="1:6" ht="236.25" x14ac:dyDescent="0.25">
      <c r="A237" s="26">
        <f>+'Key Dates'!$B$6-18</f>
        <v>45709</v>
      </c>
      <c r="B237" s="26">
        <f>+'Key Dates'!$B$6-1</f>
        <v>45726</v>
      </c>
      <c r="C237" s="43" t="s">
        <v>190</v>
      </c>
      <c r="D237" s="29" t="s">
        <v>191</v>
      </c>
      <c r="E237" s="30" t="s">
        <v>70</v>
      </c>
      <c r="F237" s="30" t="s">
        <v>68</v>
      </c>
    </row>
    <row r="238" spans="1:6" ht="78.75" x14ac:dyDescent="0.25">
      <c r="A238" s="26">
        <f>+'Key Dates'!$B$37-45</f>
        <v>45710</v>
      </c>
      <c r="B238" s="26">
        <f>+'Key Dates'!$B$37</f>
        <v>45755</v>
      </c>
      <c r="C238" s="42" t="s">
        <v>540</v>
      </c>
      <c r="D238" s="27" t="s">
        <v>145</v>
      </c>
      <c r="E238" s="28" t="s">
        <v>113</v>
      </c>
      <c r="F238" s="28" t="s">
        <v>101</v>
      </c>
    </row>
    <row r="239" spans="1:6" ht="94.5" x14ac:dyDescent="0.25">
      <c r="A239" s="26">
        <f>+'Key Dates'!$B$37-42</f>
        <v>45713</v>
      </c>
      <c r="B239" s="26">
        <f>+'Key Dates'!$B$37-1</f>
        <v>45754</v>
      </c>
      <c r="C239" s="42" t="s">
        <v>541</v>
      </c>
      <c r="D239" s="27" t="s">
        <v>107</v>
      </c>
      <c r="E239" s="28" t="s">
        <v>113</v>
      </c>
      <c r="F239" s="28" t="s">
        <v>108</v>
      </c>
    </row>
    <row r="240" spans="1:6" ht="78.75" x14ac:dyDescent="0.25">
      <c r="A240" s="26">
        <f>+'Key Dates'!$B$6-14</f>
        <v>45713</v>
      </c>
      <c r="B240" s="26">
        <f>+'Key Dates'!$B$6-14</f>
        <v>45713</v>
      </c>
      <c r="C240" s="43" t="s">
        <v>542</v>
      </c>
      <c r="D240" s="29" t="s">
        <v>192</v>
      </c>
      <c r="E240" s="30" t="s">
        <v>67</v>
      </c>
      <c r="F240" s="30" t="s">
        <v>114</v>
      </c>
    </row>
    <row r="241" spans="1:6" ht="78.75" x14ac:dyDescent="0.25">
      <c r="A241" s="26">
        <f>+'Key Dates'!$B$6-14</f>
        <v>45713</v>
      </c>
      <c r="B241" s="26">
        <f>+'Key Dates'!$B$6-14</f>
        <v>45713</v>
      </c>
      <c r="C241" s="43" t="s">
        <v>542</v>
      </c>
      <c r="D241" s="29" t="s">
        <v>192</v>
      </c>
      <c r="E241" s="28" t="s">
        <v>69</v>
      </c>
      <c r="F241" s="28" t="s">
        <v>114</v>
      </c>
    </row>
    <row r="242" spans="1:6" ht="78.75" x14ac:dyDescent="0.25">
      <c r="A242" s="26">
        <f>+'Key Dates'!$B$6-14</f>
        <v>45713</v>
      </c>
      <c r="B242" s="26">
        <f>+'Key Dates'!$B$6-14</f>
        <v>45713</v>
      </c>
      <c r="C242" s="43" t="s">
        <v>542</v>
      </c>
      <c r="D242" s="29" t="s">
        <v>192</v>
      </c>
      <c r="E242" s="28" t="s">
        <v>70</v>
      </c>
      <c r="F242" s="28" t="s">
        <v>114</v>
      </c>
    </row>
    <row r="243" spans="1:6" ht="47.25" x14ac:dyDescent="0.25">
      <c r="A243" s="26">
        <f>+'Key Dates'!$B$6-14</f>
        <v>45713</v>
      </c>
      <c r="B243" s="26">
        <f>+'Key Dates'!$B$6-14</f>
        <v>45713</v>
      </c>
      <c r="C243" s="43" t="s">
        <v>543</v>
      </c>
      <c r="D243" s="29" t="s">
        <v>193</v>
      </c>
      <c r="E243" s="30" t="s">
        <v>67</v>
      </c>
      <c r="F243" s="30" t="s">
        <v>114</v>
      </c>
    </row>
    <row r="244" spans="1:6" ht="47.25" x14ac:dyDescent="0.25">
      <c r="A244" s="26">
        <f>+'Key Dates'!$B$6-14</f>
        <v>45713</v>
      </c>
      <c r="B244" s="26">
        <f>+'Key Dates'!$B$6-14</f>
        <v>45713</v>
      </c>
      <c r="C244" s="43" t="s">
        <v>543</v>
      </c>
      <c r="D244" s="29" t="s">
        <v>193</v>
      </c>
      <c r="E244" s="30" t="s">
        <v>69</v>
      </c>
      <c r="F244" s="30" t="s">
        <v>114</v>
      </c>
    </row>
    <row r="245" spans="1:6" ht="47.25" x14ac:dyDescent="0.25">
      <c r="A245" s="26">
        <f>+'Key Dates'!$B$6-14</f>
        <v>45713</v>
      </c>
      <c r="B245" s="26">
        <f>+'Key Dates'!$B$6-14</f>
        <v>45713</v>
      </c>
      <c r="C245" s="43" t="s">
        <v>543</v>
      </c>
      <c r="D245" s="29" t="s">
        <v>193</v>
      </c>
      <c r="E245" s="30" t="s">
        <v>70</v>
      </c>
      <c r="F245" s="30" t="s">
        <v>114</v>
      </c>
    </row>
    <row r="246" spans="1:6" ht="78.75" x14ac:dyDescent="0.25">
      <c r="A246" s="26">
        <f>+'Key Dates'!$B$6-14</f>
        <v>45713</v>
      </c>
      <c r="B246" s="26">
        <f>+'Key Dates'!$B$6-14</f>
        <v>45713</v>
      </c>
      <c r="C246" s="43" t="s">
        <v>544</v>
      </c>
      <c r="D246" s="27" t="s">
        <v>194</v>
      </c>
      <c r="E246" s="28" t="s">
        <v>67</v>
      </c>
      <c r="F246" s="28" t="s">
        <v>114</v>
      </c>
    </row>
    <row r="247" spans="1:6" ht="78.75" x14ac:dyDescent="0.25">
      <c r="A247" s="26">
        <f>+'Key Dates'!$B$6-14</f>
        <v>45713</v>
      </c>
      <c r="B247" s="26">
        <f>+'Key Dates'!$B$6-14</f>
        <v>45713</v>
      </c>
      <c r="C247" s="43" t="s">
        <v>544</v>
      </c>
      <c r="D247" s="27" t="s">
        <v>194</v>
      </c>
      <c r="E247" s="28" t="s">
        <v>69</v>
      </c>
      <c r="F247" s="28" t="s">
        <v>114</v>
      </c>
    </row>
    <row r="248" spans="1:6" ht="78.75" x14ac:dyDescent="0.25">
      <c r="A248" s="26">
        <f>+'Key Dates'!$B$6-14</f>
        <v>45713</v>
      </c>
      <c r="B248" s="26">
        <f>+'Key Dates'!$B$6-14</f>
        <v>45713</v>
      </c>
      <c r="C248" s="43" t="s">
        <v>544</v>
      </c>
      <c r="D248" s="27" t="s">
        <v>194</v>
      </c>
      <c r="E248" s="28" t="s">
        <v>70</v>
      </c>
      <c r="F248" s="28" t="s">
        <v>114</v>
      </c>
    </row>
    <row r="249" spans="1:6" ht="78.75" x14ac:dyDescent="0.25">
      <c r="A249" s="26">
        <f>+'Key Dates'!$B$38-74</f>
        <v>45716</v>
      </c>
      <c r="B249" s="26">
        <f>+'Key Dates'!$B$38-74</f>
        <v>45716</v>
      </c>
      <c r="C249" s="42" t="s">
        <v>716</v>
      </c>
      <c r="D249" s="27" t="s">
        <v>280</v>
      </c>
      <c r="E249" s="28" t="s">
        <v>67</v>
      </c>
      <c r="F249" s="28" t="s">
        <v>114</v>
      </c>
    </row>
    <row r="250" spans="1:6" ht="78.75" x14ac:dyDescent="0.25">
      <c r="A250" s="26">
        <f>+'Key Dates'!$B$38-74</f>
        <v>45716</v>
      </c>
      <c r="B250" s="26">
        <f>+'Key Dates'!$B$38-74</f>
        <v>45716</v>
      </c>
      <c r="C250" s="42" t="s">
        <v>716</v>
      </c>
      <c r="D250" s="27" t="s">
        <v>280</v>
      </c>
      <c r="E250" s="28" t="s">
        <v>69</v>
      </c>
      <c r="F250" s="28" t="s">
        <v>114</v>
      </c>
    </row>
    <row r="251" spans="1:6" ht="78.75" x14ac:dyDescent="0.25">
      <c r="A251" s="26">
        <f>+'Key Dates'!$B$38-74</f>
        <v>45716</v>
      </c>
      <c r="B251" s="26">
        <f>+'Key Dates'!$B$38-74</f>
        <v>45716</v>
      </c>
      <c r="C251" s="42" t="s">
        <v>716</v>
      </c>
      <c r="D251" s="27" t="s">
        <v>280</v>
      </c>
      <c r="E251" s="28" t="s">
        <v>84</v>
      </c>
      <c r="F251" s="28" t="s">
        <v>114</v>
      </c>
    </row>
    <row r="252" spans="1:6" ht="78.75" x14ac:dyDescent="0.25">
      <c r="A252" s="26">
        <f>+'Key Dates'!$B$38-74</f>
        <v>45716</v>
      </c>
      <c r="B252" s="26">
        <f>+'Key Dates'!$B$38-74</f>
        <v>45716</v>
      </c>
      <c r="C252" s="42" t="s">
        <v>716</v>
      </c>
      <c r="D252" s="27" t="s">
        <v>280</v>
      </c>
      <c r="E252" s="28" t="s">
        <v>85</v>
      </c>
      <c r="F252" s="28" t="s">
        <v>114</v>
      </c>
    </row>
    <row r="253" spans="1:6" ht="110.25" x14ac:dyDescent="0.25">
      <c r="A253" s="26">
        <f>+'Key Dates'!$B$6-11</f>
        <v>45716</v>
      </c>
      <c r="B253" s="26">
        <f>+'Key Dates'!$B$6-11</f>
        <v>45716</v>
      </c>
      <c r="C253" s="43" t="s">
        <v>195</v>
      </c>
      <c r="D253" s="29" t="s">
        <v>196</v>
      </c>
      <c r="E253" s="28" t="s">
        <v>67</v>
      </c>
      <c r="F253" s="28" t="s">
        <v>114</v>
      </c>
    </row>
    <row r="254" spans="1:6" ht="110.25" x14ac:dyDescent="0.25">
      <c r="A254" s="26">
        <f>+'Key Dates'!$B$6-11</f>
        <v>45716</v>
      </c>
      <c r="B254" s="26">
        <f>+'Key Dates'!$B$6-11</f>
        <v>45716</v>
      </c>
      <c r="C254" s="43" t="s">
        <v>195</v>
      </c>
      <c r="D254" s="29" t="s">
        <v>196</v>
      </c>
      <c r="E254" s="28" t="s">
        <v>69</v>
      </c>
      <c r="F254" s="28" t="s">
        <v>114</v>
      </c>
    </row>
    <row r="255" spans="1:6" ht="110.25" x14ac:dyDescent="0.25">
      <c r="A255" s="26">
        <f>+'Key Dates'!$B$6-11</f>
        <v>45716</v>
      </c>
      <c r="B255" s="26">
        <f>+'Key Dates'!$B$6-11</f>
        <v>45716</v>
      </c>
      <c r="C255" s="43" t="s">
        <v>195</v>
      </c>
      <c r="D255" s="29" t="s">
        <v>196</v>
      </c>
      <c r="E255" s="28" t="s">
        <v>70</v>
      </c>
      <c r="F255" s="28" t="s">
        <v>114</v>
      </c>
    </row>
    <row r="256" spans="1:6" ht="63" x14ac:dyDescent="0.25">
      <c r="A256" s="26">
        <f>+'Key Dates'!$B$6-10</f>
        <v>45717</v>
      </c>
      <c r="B256" s="26">
        <f>+'Key Dates'!$B$6-10</f>
        <v>45717</v>
      </c>
      <c r="C256" s="42" t="s">
        <v>197</v>
      </c>
      <c r="D256" s="27" t="s">
        <v>198</v>
      </c>
      <c r="E256" s="28" t="s">
        <v>67</v>
      </c>
      <c r="F256" s="28" t="s">
        <v>119</v>
      </c>
    </row>
    <row r="257" spans="1:6" ht="63" x14ac:dyDescent="0.25">
      <c r="A257" s="26">
        <f>+'Key Dates'!$B$6-10</f>
        <v>45717</v>
      </c>
      <c r="B257" s="26">
        <f>+'Key Dates'!$B$6-10</f>
        <v>45717</v>
      </c>
      <c r="C257" s="42" t="s">
        <v>197</v>
      </c>
      <c r="D257" s="27" t="s">
        <v>198</v>
      </c>
      <c r="E257" s="28" t="s">
        <v>69</v>
      </c>
      <c r="F257" s="28" t="s">
        <v>119</v>
      </c>
    </row>
    <row r="258" spans="1:6" ht="63" x14ac:dyDescent="0.25">
      <c r="A258" s="26">
        <f>+'Key Dates'!$B$6-10</f>
        <v>45717</v>
      </c>
      <c r="B258" s="26">
        <f>+'Key Dates'!$B$6-10</f>
        <v>45717</v>
      </c>
      <c r="C258" s="42" t="s">
        <v>197</v>
      </c>
      <c r="D258" s="27" t="s">
        <v>198</v>
      </c>
      <c r="E258" s="28" t="s">
        <v>70</v>
      </c>
      <c r="F258" s="28" t="s">
        <v>119</v>
      </c>
    </row>
    <row r="259" spans="1:6" ht="63" x14ac:dyDescent="0.25">
      <c r="A259" s="26">
        <f>+'Key Dates'!$B$6-10</f>
        <v>45717</v>
      </c>
      <c r="B259" s="26">
        <f>+'Key Dates'!$B$6-10</f>
        <v>45717</v>
      </c>
      <c r="C259" s="42" t="s">
        <v>199</v>
      </c>
      <c r="D259" s="27" t="s">
        <v>148</v>
      </c>
      <c r="E259" s="28" t="s">
        <v>67</v>
      </c>
      <c r="F259" s="28" t="s">
        <v>74</v>
      </c>
    </row>
    <row r="260" spans="1:6" ht="63" x14ac:dyDescent="0.25">
      <c r="A260" s="26">
        <f>+'Key Dates'!$B$6-10</f>
        <v>45717</v>
      </c>
      <c r="B260" s="26">
        <f>+'Key Dates'!$B$6-10</f>
        <v>45717</v>
      </c>
      <c r="C260" s="42" t="s">
        <v>199</v>
      </c>
      <c r="D260" s="27" t="s">
        <v>148</v>
      </c>
      <c r="E260" s="28" t="s">
        <v>69</v>
      </c>
      <c r="F260" s="28" t="s">
        <v>74</v>
      </c>
    </row>
    <row r="261" spans="1:6" ht="63" x14ac:dyDescent="0.25">
      <c r="A261" s="26">
        <f>+'Key Dates'!$B$6-10</f>
        <v>45717</v>
      </c>
      <c r="B261" s="26">
        <f>+'Key Dates'!$B$6-10</f>
        <v>45717</v>
      </c>
      <c r="C261" s="42" t="s">
        <v>199</v>
      </c>
      <c r="D261" s="27" t="s">
        <v>148</v>
      </c>
      <c r="E261" s="28" t="s">
        <v>70</v>
      </c>
      <c r="F261" s="28" t="s">
        <v>74</v>
      </c>
    </row>
    <row r="262" spans="1:6" ht="31.5" x14ac:dyDescent="0.25">
      <c r="A262" s="26">
        <f>+'Key Dates'!$B$6-7</f>
        <v>45720</v>
      </c>
      <c r="B262" s="26">
        <f>+'Key Dates'!$B$6-7</f>
        <v>45720</v>
      </c>
      <c r="C262" s="42" t="s">
        <v>200</v>
      </c>
      <c r="D262" s="27" t="s">
        <v>167</v>
      </c>
      <c r="E262" s="28" t="s">
        <v>67</v>
      </c>
      <c r="F262" s="28" t="s">
        <v>101</v>
      </c>
    </row>
    <row r="263" spans="1:6" ht="31.5" x14ac:dyDescent="0.25">
      <c r="A263" s="26">
        <f>+'Key Dates'!$B$6-7</f>
        <v>45720</v>
      </c>
      <c r="B263" s="26">
        <f>+'Key Dates'!$B$6-7</f>
        <v>45720</v>
      </c>
      <c r="C263" s="42" t="s">
        <v>200</v>
      </c>
      <c r="D263" s="27" t="s">
        <v>167</v>
      </c>
      <c r="E263" s="28" t="s">
        <v>94</v>
      </c>
      <c r="F263" s="28" t="s">
        <v>101</v>
      </c>
    </row>
    <row r="264" spans="1:6" ht="38.25" x14ac:dyDescent="0.25">
      <c r="A264" s="26">
        <f>+'Key Dates'!$B$6-7</f>
        <v>45720</v>
      </c>
      <c r="B264" s="26">
        <f>+'Key Dates'!$B$6-7</f>
        <v>45720</v>
      </c>
      <c r="C264" s="42" t="s">
        <v>200</v>
      </c>
      <c r="D264" s="27" t="s">
        <v>167</v>
      </c>
      <c r="E264" s="28" t="s">
        <v>70</v>
      </c>
      <c r="F264" s="28" t="s">
        <v>101</v>
      </c>
    </row>
    <row r="265" spans="1:6" ht="47.25" x14ac:dyDescent="0.25">
      <c r="A265" s="26">
        <f>+'Key Dates'!$B$6-7</f>
        <v>45720</v>
      </c>
      <c r="B265" s="26">
        <f>+'Key Dates'!$B$6-7</f>
        <v>45720</v>
      </c>
      <c r="C265" s="42" t="s">
        <v>201</v>
      </c>
      <c r="D265" s="27" t="s">
        <v>193</v>
      </c>
      <c r="E265" s="28" t="s">
        <v>67</v>
      </c>
      <c r="F265" s="28" t="s">
        <v>114</v>
      </c>
    </row>
    <row r="266" spans="1:6" ht="47.25" x14ac:dyDescent="0.25">
      <c r="A266" s="26">
        <f>+'Key Dates'!$B$6-7</f>
        <v>45720</v>
      </c>
      <c r="B266" s="26">
        <f>+'Key Dates'!$B$6-7</f>
        <v>45720</v>
      </c>
      <c r="C266" s="42" t="s">
        <v>201</v>
      </c>
      <c r="D266" s="27" t="s">
        <v>193</v>
      </c>
      <c r="E266" s="28" t="s">
        <v>69</v>
      </c>
      <c r="F266" s="28" t="s">
        <v>114</v>
      </c>
    </row>
    <row r="267" spans="1:6" ht="47.25" x14ac:dyDescent="0.25">
      <c r="A267" s="26">
        <f>+'Key Dates'!$B$6-7</f>
        <v>45720</v>
      </c>
      <c r="B267" s="26">
        <f>+'Key Dates'!$B$6-7</f>
        <v>45720</v>
      </c>
      <c r="C267" s="42" t="s">
        <v>201</v>
      </c>
      <c r="D267" s="27" t="s">
        <v>193</v>
      </c>
      <c r="E267" s="28" t="s">
        <v>70</v>
      </c>
      <c r="F267" s="28" t="s">
        <v>114</v>
      </c>
    </row>
    <row r="268" spans="1:6" ht="189" x14ac:dyDescent="0.25">
      <c r="A268" s="26">
        <f>+'Key Dates'!$B$6-7</f>
        <v>45720</v>
      </c>
      <c r="B268" s="26">
        <f>+'Key Dates'!$B$6</f>
        <v>45727</v>
      </c>
      <c r="C268" s="43" t="s">
        <v>202</v>
      </c>
      <c r="D268" s="27" t="s">
        <v>203</v>
      </c>
      <c r="E268" s="28" t="s">
        <v>67</v>
      </c>
      <c r="F268" s="28" t="s">
        <v>68</v>
      </c>
    </row>
    <row r="269" spans="1:6" ht="189" x14ac:dyDescent="0.25">
      <c r="A269" s="26">
        <f>+'Key Dates'!$B$6-7</f>
        <v>45720</v>
      </c>
      <c r="B269" s="26">
        <f>+'Key Dates'!$B$6</f>
        <v>45727</v>
      </c>
      <c r="C269" s="43" t="s">
        <v>202</v>
      </c>
      <c r="D269" s="27" t="s">
        <v>203</v>
      </c>
      <c r="E269" s="28" t="s">
        <v>69</v>
      </c>
      <c r="F269" s="28" t="s">
        <v>68</v>
      </c>
    </row>
    <row r="270" spans="1:6" ht="189" x14ac:dyDescent="0.25">
      <c r="A270" s="26">
        <f>+'Key Dates'!$B$6-7</f>
        <v>45720</v>
      </c>
      <c r="B270" s="26">
        <f>+'Key Dates'!$B$6</f>
        <v>45727</v>
      </c>
      <c r="C270" s="43" t="s">
        <v>202</v>
      </c>
      <c r="D270" s="27" t="s">
        <v>203</v>
      </c>
      <c r="E270" s="28" t="s">
        <v>70</v>
      </c>
      <c r="F270" s="28" t="s">
        <v>68</v>
      </c>
    </row>
    <row r="271" spans="1:6" ht="157.5" x14ac:dyDescent="0.25">
      <c r="A271" s="26">
        <f>+'Key Dates'!$B$37-35</f>
        <v>45720</v>
      </c>
      <c r="B271" s="26">
        <f>+'Key Dates'!$B$37-1</f>
        <v>45754</v>
      </c>
      <c r="C271" s="42" t="s">
        <v>204</v>
      </c>
      <c r="D271" s="27" t="s">
        <v>98</v>
      </c>
      <c r="E271" s="28" t="s">
        <v>113</v>
      </c>
      <c r="F271" s="28" t="s">
        <v>68</v>
      </c>
    </row>
    <row r="272" spans="1:6" ht="31.5" x14ac:dyDescent="0.25">
      <c r="A272" s="26">
        <f>+'Key Dates'!$B$6-4</f>
        <v>45723</v>
      </c>
      <c r="B272" s="26">
        <f>+'Key Dates'!$B$6-4</f>
        <v>45723</v>
      </c>
      <c r="C272" s="42" t="s">
        <v>205</v>
      </c>
      <c r="D272" s="27" t="s">
        <v>206</v>
      </c>
      <c r="E272" s="28" t="s">
        <v>67</v>
      </c>
      <c r="F272" s="28" t="s">
        <v>134</v>
      </c>
    </row>
    <row r="273" spans="1:6" ht="31.5" x14ac:dyDescent="0.25">
      <c r="A273" s="26">
        <f>+'Key Dates'!$B$6-4</f>
        <v>45723</v>
      </c>
      <c r="B273" s="26">
        <f>+'Key Dates'!$B$6-4</f>
        <v>45723</v>
      </c>
      <c r="C273" s="42" t="s">
        <v>205</v>
      </c>
      <c r="D273" s="27" t="s">
        <v>206</v>
      </c>
      <c r="E273" s="28" t="s">
        <v>69</v>
      </c>
      <c r="F273" s="28" t="s">
        <v>134</v>
      </c>
    </row>
    <row r="274" spans="1:6" ht="38.25" x14ac:dyDescent="0.25">
      <c r="A274" s="26">
        <f>+'Key Dates'!$B$6-4</f>
        <v>45723</v>
      </c>
      <c r="B274" s="26">
        <f>+'Key Dates'!$B$6-4</f>
        <v>45723</v>
      </c>
      <c r="C274" s="42" t="s">
        <v>205</v>
      </c>
      <c r="D274" s="27" t="s">
        <v>206</v>
      </c>
      <c r="E274" s="28" t="s">
        <v>70</v>
      </c>
      <c r="F274" s="28" t="s">
        <v>134</v>
      </c>
    </row>
    <row r="275" spans="1:6" ht="110.25" x14ac:dyDescent="0.25">
      <c r="A275" s="26">
        <f>+'Key Dates'!$B$6-3</f>
        <v>45724</v>
      </c>
      <c r="B275" s="26">
        <f>+'Key Dates'!$B$6-3</f>
        <v>45724</v>
      </c>
      <c r="C275" s="43" t="s">
        <v>207</v>
      </c>
      <c r="D275" s="27" t="s">
        <v>208</v>
      </c>
      <c r="E275" s="28" t="s">
        <v>67</v>
      </c>
      <c r="F275" s="28" t="s">
        <v>68</v>
      </c>
    </row>
    <row r="276" spans="1:6" ht="110.25" x14ac:dyDescent="0.25">
      <c r="A276" s="26">
        <f>+'Key Dates'!$B$6-3</f>
        <v>45724</v>
      </c>
      <c r="B276" s="26">
        <f>+'Key Dates'!$B$6-3</f>
        <v>45724</v>
      </c>
      <c r="C276" s="43" t="s">
        <v>207</v>
      </c>
      <c r="D276" s="27" t="s">
        <v>208</v>
      </c>
      <c r="E276" s="28" t="s">
        <v>94</v>
      </c>
      <c r="F276" s="28" t="s">
        <v>68</v>
      </c>
    </row>
    <row r="277" spans="1:6" ht="110.25" x14ac:dyDescent="0.25">
      <c r="A277" s="26">
        <f>+'Key Dates'!$B$6-3</f>
        <v>45724</v>
      </c>
      <c r="B277" s="26">
        <f>+'Key Dates'!$B$6-3</f>
        <v>45724</v>
      </c>
      <c r="C277" s="43" t="s">
        <v>207</v>
      </c>
      <c r="D277" s="27" t="s">
        <v>208</v>
      </c>
      <c r="E277" s="28" t="s">
        <v>70</v>
      </c>
      <c r="F277" s="28" t="s">
        <v>68</v>
      </c>
    </row>
    <row r="278" spans="1:6" ht="78.75" x14ac:dyDescent="0.25">
      <c r="A278" s="26">
        <f>+'Key Dates'!$B$6-1</f>
        <v>45726</v>
      </c>
      <c r="B278" s="26">
        <f>+'Key Dates'!$B$6-1</f>
        <v>45726</v>
      </c>
      <c r="C278" s="43" t="s">
        <v>209</v>
      </c>
      <c r="D278" s="27" t="s">
        <v>208</v>
      </c>
      <c r="E278" s="28" t="s">
        <v>67</v>
      </c>
      <c r="F278" s="28" t="s">
        <v>68</v>
      </c>
    </row>
    <row r="279" spans="1:6" ht="78.75" x14ac:dyDescent="0.25">
      <c r="A279" s="26">
        <f>+'Key Dates'!$B$6-1</f>
        <v>45726</v>
      </c>
      <c r="B279" s="26">
        <f>+'Key Dates'!$B$6-1</f>
        <v>45726</v>
      </c>
      <c r="C279" s="43" t="s">
        <v>209</v>
      </c>
      <c r="D279" s="27" t="s">
        <v>208</v>
      </c>
      <c r="E279" s="28" t="s">
        <v>94</v>
      </c>
      <c r="F279" s="28" t="s">
        <v>68</v>
      </c>
    </row>
    <row r="280" spans="1:6" ht="78.75" x14ac:dyDescent="0.25">
      <c r="A280" s="26">
        <f>+'Key Dates'!$B$6-1</f>
        <v>45726</v>
      </c>
      <c r="B280" s="26">
        <f>+'Key Dates'!$B$6-1</f>
        <v>45726</v>
      </c>
      <c r="C280" s="43" t="s">
        <v>209</v>
      </c>
      <c r="D280" s="27" t="s">
        <v>208</v>
      </c>
      <c r="E280" s="28" t="s">
        <v>70</v>
      </c>
      <c r="F280" s="28" t="s">
        <v>68</v>
      </c>
    </row>
    <row r="281" spans="1:6" ht="47.25" x14ac:dyDescent="0.25">
      <c r="A281" s="26">
        <f>+'Key Dates'!$B$6-1</f>
        <v>45726</v>
      </c>
      <c r="B281" s="26">
        <f>+'Key Dates'!$B$6-1</f>
        <v>45726</v>
      </c>
      <c r="C281" s="43" t="s">
        <v>545</v>
      </c>
      <c r="D281" s="27" t="s">
        <v>210</v>
      </c>
      <c r="E281" s="28" t="s">
        <v>67</v>
      </c>
      <c r="F281" s="28" t="s">
        <v>119</v>
      </c>
    </row>
    <row r="282" spans="1:6" ht="47.25" x14ac:dyDescent="0.25">
      <c r="A282" s="26">
        <f>+'Key Dates'!$B$6-1</f>
        <v>45726</v>
      </c>
      <c r="B282" s="26">
        <f>+'Key Dates'!$B$6-1</f>
        <v>45726</v>
      </c>
      <c r="C282" s="43" t="s">
        <v>545</v>
      </c>
      <c r="D282" s="27" t="s">
        <v>210</v>
      </c>
      <c r="E282" s="28" t="s">
        <v>69</v>
      </c>
      <c r="F282" s="28" t="s">
        <v>119</v>
      </c>
    </row>
    <row r="283" spans="1:6" ht="47.25" x14ac:dyDescent="0.25">
      <c r="A283" s="26">
        <f>+'Key Dates'!$B$6-1</f>
        <v>45726</v>
      </c>
      <c r="B283" s="26">
        <f>+'Key Dates'!$B$6-1</f>
        <v>45726</v>
      </c>
      <c r="C283" s="43" t="s">
        <v>545</v>
      </c>
      <c r="D283" s="27" t="s">
        <v>210</v>
      </c>
      <c r="E283" s="28" t="s">
        <v>70</v>
      </c>
      <c r="F283" s="28" t="s">
        <v>119</v>
      </c>
    </row>
    <row r="284" spans="1:6" ht="31.5" x14ac:dyDescent="0.25">
      <c r="A284" s="26">
        <f>+'Key Dates'!$B$6</f>
        <v>45727</v>
      </c>
      <c r="B284" s="26">
        <f>+'Key Dates'!$B$6</f>
        <v>45727</v>
      </c>
      <c r="C284" s="44" t="s">
        <v>546</v>
      </c>
      <c r="D284" s="27" t="s">
        <v>211</v>
      </c>
      <c r="E284" s="28" t="s">
        <v>67</v>
      </c>
      <c r="F284" s="28" t="s">
        <v>134</v>
      </c>
    </row>
    <row r="285" spans="1:6" ht="31.5" x14ac:dyDescent="0.25">
      <c r="A285" s="26">
        <f>+'Key Dates'!$B$6</f>
        <v>45727</v>
      </c>
      <c r="B285" s="26">
        <f>+'Key Dates'!$B$6</f>
        <v>45727</v>
      </c>
      <c r="C285" s="44" t="s">
        <v>546</v>
      </c>
      <c r="D285" s="27" t="s">
        <v>211</v>
      </c>
      <c r="E285" s="28" t="s">
        <v>78</v>
      </c>
      <c r="F285" s="28" t="s">
        <v>134</v>
      </c>
    </row>
    <row r="286" spans="1:6" ht="31.5" x14ac:dyDescent="0.25">
      <c r="A286" s="26">
        <f>+'Key Dates'!$B$6</f>
        <v>45727</v>
      </c>
      <c r="B286" s="26">
        <f>+'Key Dates'!$B$6</f>
        <v>45727</v>
      </c>
      <c r="C286" s="44" t="s">
        <v>546</v>
      </c>
      <c r="D286" s="27" t="s">
        <v>211</v>
      </c>
      <c r="E286" s="28" t="s">
        <v>79</v>
      </c>
      <c r="F286" s="28" t="s">
        <v>134</v>
      </c>
    </row>
    <row r="287" spans="1:6" ht="31.5" x14ac:dyDescent="0.25">
      <c r="A287" s="26">
        <f>+'Key Dates'!$B$6</f>
        <v>45727</v>
      </c>
      <c r="B287" s="26">
        <f>+'Key Dates'!$B$6</f>
        <v>45727</v>
      </c>
      <c r="C287" s="44" t="s">
        <v>546</v>
      </c>
      <c r="D287" s="27" t="s">
        <v>211</v>
      </c>
      <c r="E287" s="28" t="s">
        <v>69</v>
      </c>
      <c r="F287" s="28" t="s">
        <v>134</v>
      </c>
    </row>
    <row r="288" spans="1:6" ht="51" x14ac:dyDescent="0.25">
      <c r="A288" s="26">
        <f>+'Key Dates'!$B$6</f>
        <v>45727</v>
      </c>
      <c r="B288" s="26">
        <f>+'Key Dates'!$B$6</f>
        <v>45727</v>
      </c>
      <c r="C288" s="44" t="s">
        <v>546</v>
      </c>
      <c r="D288" s="27" t="s">
        <v>211</v>
      </c>
      <c r="E288" s="28" t="s">
        <v>80</v>
      </c>
      <c r="F288" s="28" t="s">
        <v>134</v>
      </c>
    </row>
    <row r="289" spans="1:6" ht="38.25" x14ac:dyDescent="0.25">
      <c r="A289" s="26">
        <f>+'Key Dates'!$B$6</f>
        <v>45727</v>
      </c>
      <c r="B289" s="26">
        <f>+'Key Dates'!$B$6</f>
        <v>45727</v>
      </c>
      <c r="C289" s="44" t="s">
        <v>546</v>
      </c>
      <c r="D289" s="27" t="s">
        <v>211</v>
      </c>
      <c r="E289" s="28" t="s">
        <v>70</v>
      </c>
      <c r="F289" s="28" t="s">
        <v>134</v>
      </c>
    </row>
    <row r="290" spans="1:6" ht="51" x14ac:dyDescent="0.25">
      <c r="A290" s="26">
        <f>+'Key Dates'!$B$6</f>
        <v>45727</v>
      </c>
      <c r="B290" s="26">
        <f>+'Key Dates'!$B$6</f>
        <v>45727</v>
      </c>
      <c r="C290" s="44" t="s">
        <v>546</v>
      </c>
      <c r="D290" s="27" t="s">
        <v>211</v>
      </c>
      <c r="E290" s="28" t="s">
        <v>84</v>
      </c>
      <c r="F290" s="28" t="s">
        <v>134</v>
      </c>
    </row>
    <row r="291" spans="1:6" ht="51" x14ac:dyDescent="0.25">
      <c r="A291" s="26">
        <f>+'Key Dates'!$B$6</f>
        <v>45727</v>
      </c>
      <c r="B291" s="26">
        <f>+'Key Dates'!$B$6</f>
        <v>45727</v>
      </c>
      <c r="C291" s="44" t="s">
        <v>546</v>
      </c>
      <c r="D291" s="27" t="s">
        <v>211</v>
      </c>
      <c r="E291" s="28" t="s">
        <v>85</v>
      </c>
      <c r="F291" s="28" t="s">
        <v>134</v>
      </c>
    </row>
    <row r="292" spans="1:6" ht="31.5" x14ac:dyDescent="0.25">
      <c r="A292" s="26">
        <f>+'Key Dates'!$B$6</f>
        <v>45727</v>
      </c>
      <c r="B292" s="26">
        <f>+'Key Dates'!$B$6</f>
        <v>45727</v>
      </c>
      <c r="C292" s="44" t="s">
        <v>546</v>
      </c>
      <c r="D292" s="27" t="s">
        <v>211</v>
      </c>
      <c r="E292" s="28" t="s">
        <v>86</v>
      </c>
      <c r="F292" s="28" t="s">
        <v>134</v>
      </c>
    </row>
    <row r="293" spans="1:6" ht="78.75" x14ac:dyDescent="0.25">
      <c r="A293" s="26">
        <f>+'Key Dates'!$B$6</f>
        <v>45727</v>
      </c>
      <c r="B293" s="26">
        <f>+'Key Dates'!$B$6</f>
        <v>45727</v>
      </c>
      <c r="C293" s="44" t="s">
        <v>547</v>
      </c>
      <c r="D293" s="27" t="s">
        <v>212</v>
      </c>
      <c r="E293" s="28" t="s">
        <v>67</v>
      </c>
      <c r="F293" s="28" t="s">
        <v>134</v>
      </c>
    </row>
    <row r="294" spans="1:6" ht="78.75" x14ac:dyDescent="0.25">
      <c r="A294" s="26">
        <f>+'Key Dates'!$B$6</f>
        <v>45727</v>
      </c>
      <c r="B294" s="26">
        <f>+'Key Dates'!$B$6</f>
        <v>45727</v>
      </c>
      <c r="C294" s="44" t="s">
        <v>547</v>
      </c>
      <c r="D294" s="27" t="s">
        <v>212</v>
      </c>
      <c r="E294" s="28" t="s">
        <v>94</v>
      </c>
      <c r="F294" s="28" t="s">
        <v>134</v>
      </c>
    </row>
    <row r="295" spans="1:6" ht="78.75" x14ac:dyDescent="0.25">
      <c r="A295" s="26">
        <f>+'Key Dates'!$B$6</f>
        <v>45727</v>
      </c>
      <c r="B295" s="26">
        <f>+'Key Dates'!$B$6</f>
        <v>45727</v>
      </c>
      <c r="C295" s="44" t="s">
        <v>547</v>
      </c>
      <c r="D295" s="27" t="s">
        <v>212</v>
      </c>
      <c r="E295" s="28" t="s">
        <v>80</v>
      </c>
      <c r="F295" s="28" t="s">
        <v>134</v>
      </c>
    </row>
    <row r="296" spans="1:6" ht="78.75" x14ac:dyDescent="0.25">
      <c r="A296" s="26">
        <f>+'Key Dates'!$B$6</f>
        <v>45727</v>
      </c>
      <c r="B296" s="26">
        <f>+'Key Dates'!$B$6</f>
        <v>45727</v>
      </c>
      <c r="C296" s="44" t="s">
        <v>547</v>
      </c>
      <c r="D296" s="27" t="s">
        <v>212</v>
      </c>
      <c r="E296" s="28" t="s">
        <v>70</v>
      </c>
      <c r="F296" s="28" t="s">
        <v>134</v>
      </c>
    </row>
    <row r="297" spans="1:6" ht="78.75" x14ac:dyDescent="0.25">
      <c r="A297" s="26">
        <f>+'Key Dates'!$B$6</f>
        <v>45727</v>
      </c>
      <c r="B297" s="26">
        <f>+'Key Dates'!$B$6</f>
        <v>45727</v>
      </c>
      <c r="C297" s="44" t="s">
        <v>547</v>
      </c>
      <c r="D297" s="27" t="s">
        <v>212</v>
      </c>
      <c r="E297" s="28" t="s">
        <v>84</v>
      </c>
      <c r="F297" s="28" t="s">
        <v>134</v>
      </c>
    </row>
    <row r="298" spans="1:6" ht="78.75" x14ac:dyDescent="0.25">
      <c r="A298" s="26">
        <f>+'Key Dates'!$B$6</f>
        <v>45727</v>
      </c>
      <c r="B298" s="26">
        <f>+'Key Dates'!$B$6</f>
        <v>45727</v>
      </c>
      <c r="C298" s="44" t="s">
        <v>547</v>
      </c>
      <c r="D298" s="27" t="s">
        <v>212</v>
      </c>
      <c r="E298" s="28" t="s">
        <v>85</v>
      </c>
      <c r="F298" s="28" t="s">
        <v>134</v>
      </c>
    </row>
    <row r="299" spans="1:6" ht="78.75" x14ac:dyDescent="0.25">
      <c r="A299" s="26">
        <f>+'Key Dates'!$B$6</f>
        <v>45727</v>
      </c>
      <c r="B299" s="26">
        <f>+'Key Dates'!$B$6</f>
        <v>45727</v>
      </c>
      <c r="C299" s="44" t="s">
        <v>547</v>
      </c>
      <c r="D299" s="27" t="s">
        <v>212</v>
      </c>
      <c r="E299" s="28" t="s">
        <v>86</v>
      </c>
      <c r="F299" s="28" t="s">
        <v>134</v>
      </c>
    </row>
    <row r="300" spans="1:6" ht="94.5" x14ac:dyDescent="0.25">
      <c r="A300" s="26">
        <f>+'Key Dates'!$B$6</f>
        <v>45727</v>
      </c>
      <c r="B300" s="26">
        <f>+'Key Dates'!$B$6</f>
        <v>45727</v>
      </c>
      <c r="C300" s="46" t="s">
        <v>548</v>
      </c>
      <c r="D300" s="29" t="s">
        <v>213</v>
      </c>
      <c r="E300" s="30" t="s">
        <v>67</v>
      </c>
      <c r="F300" s="30" t="s">
        <v>134</v>
      </c>
    </row>
    <row r="301" spans="1:6" ht="94.5" x14ac:dyDescent="0.25">
      <c r="A301" s="26">
        <f>+'Key Dates'!$B$6</f>
        <v>45727</v>
      </c>
      <c r="B301" s="26">
        <f>+'Key Dates'!$B$6</f>
        <v>45727</v>
      </c>
      <c r="C301" s="46" t="s">
        <v>548</v>
      </c>
      <c r="D301" s="29" t="s">
        <v>213</v>
      </c>
      <c r="E301" s="30" t="s">
        <v>69</v>
      </c>
      <c r="F301" s="30" t="s">
        <v>134</v>
      </c>
    </row>
    <row r="302" spans="1:6" ht="94.5" x14ac:dyDescent="0.25">
      <c r="A302" s="26">
        <f>+'Key Dates'!$B$6</f>
        <v>45727</v>
      </c>
      <c r="B302" s="26">
        <f>+'Key Dates'!$B$6</f>
        <v>45727</v>
      </c>
      <c r="C302" s="46" t="s">
        <v>548</v>
      </c>
      <c r="D302" s="29" t="s">
        <v>213</v>
      </c>
      <c r="E302" s="30" t="s">
        <v>70</v>
      </c>
      <c r="F302" s="30" t="s">
        <v>134</v>
      </c>
    </row>
    <row r="303" spans="1:6" ht="94.5" x14ac:dyDescent="0.25">
      <c r="A303" s="26">
        <f>+'Key Dates'!$B$6</f>
        <v>45727</v>
      </c>
      <c r="B303" s="26">
        <f>+'Key Dates'!$B$6</f>
        <v>45727</v>
      </c>
      <c r="C303" s="46" t="s">
        <v>548</v>
      </c>
      <c r="D303" s="29" t="s">
        <v>214</v>
      </c>
      <c r="E303" s="30" t="s">
        <v>67</v>
      </c>
      <c r="F303" s="30" t="s">
        <v>134</v>
      </c>
    </row>
    <row r="304" spans="1:6" ht="94.5" x14ac:dyDescent="0.25">
      <c r="A304" s="26">
        <f>+'Key Dates'!$B$6</f>
        <v>45727</v>
      </c>
      <c r="B304" s="26">
        <f>+'Key Dates'!$B$6</f>
        <v>45727</v>
      </c>
      <c r="C304" s="46" t="s">
        <v>548</v>
      </c>
      <c r="D304" s="29" t="s">
        <v>214</v>
      </c>
      <c r="E304" s="30" t="s">
        <v>69</v>
      </c>
      <c r="F304" s="30" t="s">
        <v>134</v>
      </c>
    </row>
    <row r="305" spans="1:6" ht="94.5" x14ac:dyDescent="0.25">
      <c r="A305" s="26">
        <f>+'Key Dates'!$B$6</f>
        <v>45727</v>
      </c>
      <c r="B305" s="26">
        <f>+'Key Dates'!$B$6</f>
        <v>45727</v>
      </c>
      <c r="C305" s="46" t="s">
        <v>548</v>
      </c>
      <c r="D305" s="29" t="s">
        <v>214</v>
      </c>
      <c r="E305" s="30" t="s">
        <v>70</v>
      </c>
      <c r="F305" s="30" t="s">
        <v>134</v>
      </c>
    </row>
    <row r="306" spans="1:6" ht="189" x14ac:dyDescent="0.25">
      <c r="A306" s="26">
        <f>+'Key Dates'!$B$6</f>
        <v>45727</v>
      </c>
      <c r="B306" s="26">
        <f>+'Key Dates'!$B$6</f>
        <v>45727</v>
      </c>
      <c r="C306" s="46" t="s">
        <v>549</v>
      </c>
      <c r="D306" s="27" t="s">
        <v>203</v>
      </c>
      <c r="E306" s="28" t="s">
        <v>67</v>
      </c>
      <c r="F306" s="28" t="s">
        <v>68</v>
      </c>
    </row>
    <row r="307" spans="1:6" ht="189" x14ac:dyDescent="0.25">
      <c r="A307" s="26">
        <f>+'Key Dates'!$B$6</f>
        <v>45727</v>
      </c>
      <c r="B307" s="26">
        <f>+'Key Dates'!$B$6</f>
        <v>45727</v>
      </c>
      <c r="C307" s="46" t="s">
        <v>549</v>
      </c>
      <c r="D307" s="27" t="s">
        <v>203</v>
      </c>
      <c r="E307" s="28" t="s">
        <v>69</v>
      </c>
      <c r="F307" s="28" t="s">
        <v>68</v>
      </c>
    </row>
    <row r="308" spans="1:6" ht="189" x14ac:dyDescent="0.25">
      <c r="A308" s="26">
        <f>+'Key Dates'!$B$6</f>
        <v>45727</v>
      </c>
      <c r="B308" s="26">
        <f>+'Key Dates'!$B$6</f>
        <v>45727</v>
      </c>
      <c r="C308" s="46" t="s">
        <v>549</v>
      </c>
      <c r="D308" s="27" t="s">
        <v>203</v>
      </c>
      <c r="E308" s="28" t="s">
        <v>70</v>
      </c>
      <c r="F308" s="28" t="s">
        <v>68</v>
      </c>
    </row>
    <row r="309" spans="1:6" ht="141.75" x14ac:dyDescent="0.25">
      <c r="A309" s="26">
        <f>+'Key Dates'!$B$6</f>
        <v>45727</v>
      </c>
      <c r="B309" s="26">
        <f>+'Key Dates'!$B$6</f>
        <v>45727</v>
      </c>
      <c r="C309" s="46" t="s">
        <v>550</v>
      </c>
      <c r="D309" s="29" t="s">
        <v>215</v>
      </c>
      <c r="E309" s="30" t="s">
        <v>67</v>
      </c>
      <c r="F309" s="30" t="s">
        <v>68</v>
      </c>
    </row>
    <row r="310" spans="1:6" ht="141.75" x14ac:dyDescent="0.25">
      <c r="A310" s="26">
        <f>+'Key Dates'!$B$6</f>
        <v>45727</v>
      </c>
      <c r="B310" s="26">
        <f>+'Key Dates'!$B$6</f>
        <v>45727</v>
      </c>
      <c r="C310" s="46" t="s">
        <v>550</v>
      </c>
      <c r="D310" s="29" t="s">
        <v>215</v>
      </c>
      <c r="E310" s="28" t="s">
        <v>69</v>
      </c>
      <c r="F310" s="28" t="s">
        <v>68</v>
      </c>
    </row>
    <row r="311" spans="1:6" ht="141.75" x14ac:dyDescent="0.25">
      <c r="A311" s="26">
        <f>+'Key Dates'!$B$6</f>
        <v>45727</v>
      </c>
      <c r="B311" s="26">
        <f>+'Key Dates'!$B$6</f>
        <v>45727</v>
      </c>
      <c r="C311" s="46" t="s">
        <v>550</v>
      </c>
      <c r="D311" s="29" t="s">
        <v>215</v>
      </c>
      <c r="E311" s="28" t="s">
        <v>70</v>
      </c>
      <c r="F311" s="28" t="s">
        <v>68</v>
      </c>
    </row>
    <row r="312" spans="1:6" ht="31.5" x14ac:dyDescent="0.25">
      <c r="A312" s="26">
        <f>+'Key Dates'!$B$6</f>
        <v>45727</v>
      </c>
      <c r="B312" s="26">
        <f>+'Key Dates'!$B$6</f>
        <v>45727</v>
      </c>
      <c r="C312" s="42" t="s">
        <v>216</v>
      </c>
      <c r="D312" s="27" t="s">
        <v>164</v>
      </c>
      <c r="E312" s="28" t="s">
        <v>67</v>
      </c>
      <c r="F312" s="28" t="s">
        <v>91</v>
      </c>
    </row>
    <row r="313" spans="1:6" ht="31.5" x14ac:dyDescent="0.25">
      <c r="A313" s="26">
        <f>+'Key Dates'!$B$6</f>
        <v>45727</v>
      </c>
      <c r="B313" s="26">
        <f>+'Key Dates'!$B$6</f>
        <v>45727</v>
      </c>
      <c r="C313" s="42" t="s">
        <v>216</v>
      </c>
      <c r="D313" s="27" t="s">
        <v>164</v>
      </c>
      <c r="E313" s="28" t="s">
        <v>69</v>
      </c>
      <c r="F313" s="28" t="s">
        <v>91</v>
      </c>
    </row>
    <row r="314" spans="1:6" ht="38.25" x14ac:dyDescent="0.25">
      <c r="A314" s="26">
        <f>+'Key Dates'!$B$6</f>
        <v>45727</v>
      </c>
      <c r="B314" s="26">
        <f>+'Key Dates'!$B$6</f>
        <v>45727</v>
      </c>
      <c r="C314" s="42" t="s">
        <v>216</v>
      </c>
      <c r="D314" s="27" t="s">
        <v>164</v>
      </c>
      <c r="E314" s="28" t="s">
        <v>70</v>
      </c>
      <c r="F314" s="28" t="s">
        <v>91</v>
      </c>
    </row>
    <row r="315" spans="1:6" ht="220.5" x14ac:dyDescent="0.25">
      <c r="A315" s="26">
        <f>+'Key Dates'!$B$6</f>
        <v>45727</v>
      </c>
      <c r="B315" s="26">
        <f>+'Key Dates'!$B$6+1</f>
        <v>45728</v>
      </c>
      <c r="C315" s="43" t="s">
        <v>217</v>
      </c>
      <c r="D315" s="29" t="s">
        <v>218</v>
      </c>
      <c r="E315" s="30" t="s">
        <v>67</v>
      </c>
      <c r="F315" s="30" t="s">
        <v>91</v>
      </c>
    </row>
    <row r="316" spans="1:6" ht="220.5" x14ac:dyDescent="0.25">
      <c r="A316" s="26">
        <f>+'Key Dates'!$B$6</f>
        <v>45727</v>
      </c>
      <c r="B316" s="26">
        <f>+'Key Dates'!$B$6+1</f>
        <v>45728</v>
      </c>
      <c r="C316" s="43" t="s">
        <v>217</v>
      </c>
      <c r="D316" s="29" t="s">
        <v>218</v>
      </c>
      <c r="E316" s="30" t="s">
        <v>69</v>
      </c>
      <c r="F316" s="30" t="s">
        <v>91</v>
      </c>
    </row>
    <row r="317" spans="1:6" ht="220.5" x14ac:dyDescent="0.25">
      <c r="A317" s="26">
        <f>+'Key Dates'!$B$6</f>
        <v>45727</v>
      </c>
      <c r="B317" s="26">
        <f>+'Key Dates'!$B$6+1</f>
        <v>45728</v>
      </c>
      <c r="C317" s="43" t="s">
        <v>217</v>
      </c>
      <c r="D317" s="29" t="s">
        <v>218</v>
      </c>
      <c r="E317" s="30" t="s">
        <v>70</v>
      </c>
      <c r="F317" s="30" t="s">
        <v>91</v>
      </c>
    </row>
    <row r="318" spans="1:6" ht="47.25" x14ac:dyDescent="0.25">
      <c r="A318" s="26">
        <f>+'Key Dates'!$B$6</f>
        <v>45727</v>
      </c>
      <c r="B318" s="26">
        <f>+'Key Dates'!$B$6+1</f>
        <v>45728</v>
      </c>
      <c r="C318" s="43" t="s">
        <v>551</v>
      </c>
      <c r="D318" s="27" t="s">
        <v>219</v>
      </c>
      <c r="E318" s="28" t="s">
        <v>67</v>
      </c>
      <c r="F318" s="28" t="s">
        <v>91</v>
      </c>
    </row>
    <row r="319" spans="1:6" ht="47.25" x14ac:dyDescent="0.25">
      <c r="A319" s="26">
        <f>+'Key Dates'!$B$6</f>
        <v>45727</v>
      </c>
      <c r="B319" s="26">
        <f>+'Key Dates'!$B$6+1</f>
        <v>45728</v>
      </c>
      <c r="C319" s="43" t="s">
        <v>551</v>
      </c>
      <c r="D319" s="27" t="s">
        <v>219</v>
      </c>
      <c r="E319" s="28" t="s">
        <v>69</v>
      </c>
      <c r="F319" s="28" t="s">
        <v>91</v>
      </c>
    </row>
    <row r="320" spans="1:6" ht="47.25" x14ac:dyDescent="0.25">
      <c r="A320" s="26">
        <f>+'Key Dates'!$B$6</f>
        <v>45727</v>
      </c>
      <c r="B320" s="26">
        <f>+'Key Dates'!$B$6+1</f>
        <v>45728</v>
      </c>
      <c r="C320" s="43" t="s">
        <v>551</v>
      </c>
      <c r="D320" s="27" t="s">
        <v>219</v>
      </c>
      <c r="E320" s="28" t="s">
        <v>70</v>
      </c>
      <c r="F320" s="28" t="s">
        <v>91</v>
      </c>
    </row>
    <row r="321" spans="1:6" ht="78.75" x14ac:dyDescent="0.25">
      <c r="A321" s="26">
        <f>+'Key Dates'!$B$6+1</f>
        <v>45728</v>
      </c>
      <c r="B321" s="26">
        <f>+'Key Dates'!$B$6+1</f>
        <v>45728</v>
      </c>
      <c r="C321" s="43" t="s">
        <v>552</v>
      </c>
      <c r="D321" s="27" t="s">
        <v>220</v>
      </c>
      <c r="E321" s="28" t="s">
        <v>67</v>
      </c>
      <c r="F321" s="28" t="s">
        <v>101</v>
      </c>
    </row>
    <row r="322" spans="1:6" ht="78.75" x14ac:dyDescent="0.25">
      <c r="A322" s="26">
        <f>+'Key Dates'!$B$6+1</f>
        <v>45728</v>
      </c>
      <c r="B322" s="26">
        <f>+'Key Dates'!$B$6+1</f>
        <v>45728</v>
      </c>
      <c r="C322" s="43" t="s">
        <v>552</v>
      </c>
      <c r="D322" s="27" t="s">
        <v>220</v>
      </c>
      <c r="E322" s="28" t="s">
        <v>94</v>
      </c>
      <c r="F322" s="28" t="s">
        <v>101</v>
      </c>
    </row>
    <row r="323" spans="1:6" ht="110.25" x14ac:dyDescent="0.25">
      <c r="A323" s="26">
        <f>+'Key Dates'!$B$6+1</f>
        <v>45728</v>
      </c>
      <c r="B323" s="26">
        <f>+'Key Dates'!$B$6+42</f>
        <v>45769</v>
      </c>
      <c r="C323" s="43" t="s">
        <v>221</v>
      </c>
      <c r="D323" s="29" t="s">
        <v>222</v>
      </c>
      <c r="E323" s="30" t="s">
        <v>67</v>
      </c>
      <c r="F323" s="30" t="s">
        <v>130</v>
      </c>
    </row>
    <row r="324" spans="1:6" ht="110.25" x14ac:dyDescent="0.25">
      <c r="A324" s="26">
        <f>+'Key Dates'!$B$6+1</f>
        <v>45728</v>
      </c>
      <c r="B324" s="26">
        <f>+'Key Dates'!$B$6+42</f>
        <v>45769</v>
      </c>
      <c r="C324" s="43" t="s">
        <v>221</v>
      </c>
      <c r="D324" s="29" t="s">
        <v>222</v>
      </c>
      <c r="E324" s="30" t="s">
        <v>69</v>
      </c>
      <c r="F324" s="30" t="s">
        <v>130</v>
      </c>
    </row>
    <row r="325" spans="1:6" ht="110.25" x14ac:dyDescent="0.25">
      <c r="A325" s="26">
        <f>+'Key Dates'!$B$6+1</f>
        <v>45728</v>
      </c>
      <c r="B325" s="26">
        <f>+'Key Dates'!$B$6+42</f>
        <v>45769</v>
      </c>
      <c r="C325" s="43" t="s">
        <v>221</v>
      </c>
      <c r="D325" s="29" t="s">
        <v>222</v>
      </c>
      <c r="E325" s="30" t="s">
        <v>70</v>
      </c>
      <c r="F325" s="30" t="s">
        <v>130</v>
      </c>
    </row>
    <row r="326" spans="1:6" ht="94.5" x14ac:dyDescent="0.25">
      <c r="A326" s="26">
        <f>+'Key Dates'!$B$6+1</f>
        <v>45728</v>
      </c>
      <c r="B326" s="26">
        <f>+'Key Dates'!$B$6+42</f>
        <v>45769</v>
      </c>
      <c r="C326" s="43" t="s">
        <v>223</v>
      </c>
      <c r="D326" s="27">
        <v>201.17099999999999</v>
      </c>
      <c r="E326" s="28" t="s">
        <v>67</v>
      </c>
      <c r="F326" s="28" t="s">
        <v>101</v>
      </c>
    </row>
    <row r="327" spans="1:6" ht="94.5" x14ac:dyDescent="0.25">
      <c r="A327" s="26">
        <f>+'Key Dates'!$B$6+1</f>
        <v>45728</v>
      </c>
      <c r="B327" s="26">
        <f>+'Key Dates'!$B$6+42</f>
        <v>45769</v>
      </c>
      <c r="C327" s="43" t="s">
        <v>223</v>
      </c>
      <c r="D327" s="27">
        <v>201.17099999999999</v>
      </c>
      <c r="E327" s="28" t="s">
        <v>94</v>
      </c>
      <c r="F327" s="28" t="s">
        <v>101</v>
      </c>
    </row>
    <row r="328" spans="1:6" ht="94.5" x14ac:dyDescent="0.25">
      <c r="A328" s="26">
        <f>+'Key Dates'!$B$6+1</f>
        <v>45728</v>
      </c>
      <c r="B328" s="26">
        <f>+'Key Dates'!$B$6+42</f>
        <v>45769</v>
      </c>
      <c r="C328" s="43" t="s">
        <v>223</v>
      </c>
      <c r="D328" s="27">
        <v>201.17099999999999</v>
      </c>
      <c r="E328" s="28" t="s">
        <v>70</v>
      </c>
      <c r="F328" s="28" t="s">
        <v>101</v>
      </c>
    </row>
    <row r="329" spans="1:6" ht="78.75" x14ac:dyDescent="0.25">
      <c r="A329" s="26">
        <f>+'Key Dates'!$B$6+1</f>
        <v>45728</v>
      </c>
      <c r="B329" s="26">
        <f>+'Key Dates'!$B$6+42</f>
        <v>45769</v>
      </c>
      <c r="C329" s="43" t="s">
        <v>553</v>
      </c>
      <c r="D329" s="29" t="s">
        <v>224</v>
      </c>
      <c r="E329" s="28" t="s">
        <v>67</v>
      </c>
      <c r="F329" s="28" t="s">
        <v>101</v>
      </c>
    </row>
    <row r="330" spans="1:6" ht="78.75" x14ac:dyDescent="0.25">
      <c r="A330" s="26">
        <f>+'Key Dates'!$B$6+1</f>
        <v>45728</v>
      </c>
      <c r="B330" s="26">
        <f>+'Key Dates'!$B$6+42</f>
        <v>45769</v>
      </c>
      <c r="C330" s="43" t="s">
        <v>553</v>
      </c>
      <c r="D330" s="29" t="s">
        <v>224</v>
      </c>
      <c r="E330" s="28" t="s">
        <v>69</v>
      </c>
      <c r="F330" s="28" t="s">
        <v>101</v>
      </c>
    </row>
    <row r="331" spans="1:6" ht="47.25" x14ac:dyDescent="0.25">
      <c r="A331" s="26">
        <f>+'Key Dates'!$B$6+2</f>
        <v>45729</v>
      </c>
      <c r="B331" s="26">
        <f>+'Key Dates'!$B$6+2</f>
        <v>45729</v>
      </c>
      <c r="C331" s="43" t="s">
        <v>554</v>
      </c>
      <c r="D331" s="29" t="s">
        <v>225</v>
      </c>
      <c r="E331" s="28" t="s">
        <v>67</v>
      </c>
      <c r="F331" s="28" t="s">
        <v>91</v>
      </c>
    </row>
    <row r="332" spans="1:6" ht="47.25" x14ac:dyDescent="0.25">
      <c r="A332" s="26">
        <f>+'Key Dates'!$B$6+2</f>
        <v>45729</v>
      </c>
      <c r="B332" s="26">
        <f>+'Key Dates'!$B$6+2</f>
        <v>45729</v>
      </c>
      <c r="C332" s="43" t="s">
        <v>554</v>
      </c>
      <c r="D332" s="29" t="s">
        <v>225</v>
      </c>
      <c r="E332" s="28" t="s">
        <v>69</v>
      </c>
      <c r="F332" s="28" t="s">
        <v>91</v>
      </c>
    </row>
    <row r="333" spans="1:6" ht="47.25" x14ac:dyDescent="0.25">
      <c r="A333" s="26">
        <f>+'Key Dates'!$B$6+2</f>
        <v>45729</v>
      </c>
      <c r="B333" s="26">
        <f>+'Key Dates'!$B$6+2</f>
        <v>45729</v>
      </c>
      <c r="C333" s="43" t="s">
        <v>554</v>
      </c>
      <c r="D333" s="29" t="s">
        <v>225</v>
      </c>
      <c r="E333" s="28" t="s">
        <v>70</v>
      </c>
      <c r="F333" s="28" t="s">
        <v>91</v>
      </c>
    </row>
    <row r="334" spans="1:6" ht="31.5" x14ac:dyDescent="0.25">
      <c r="A334" s="26">
        <f>+'Key Dates'!$B$6+2</f>
        <v>45729</v>
      </c>
      <c r="B334" s="26">
        <f>+'Key Dates'!$B$6+2</f>
        <v>45729</v>
      </c>
      <c r="C334" s="42" t="s">
        <v>226</v>
      </c>
      <c r="D334" s="27" t="s">
        <v>164</v>
      </c>
      <c r="E334" s="28" t="s">
        <v>67</v>
      </c>
      <c r="F334" s="28" t="s">
        <v>91</v>
      </c>
    </row>
    <row r="335" spans="1:6" ht="31.5" x14ac:dyDescent="0.25">
      <c r="A335" s="26">
        <f>+'Key Dates'!$B$6+2</f>
        <v>45729</v>
      </c>
      <c r="B335" s="26">
        <f>+'Key Dates'!$B$6+2</f>
        <v>45729</v>
      </c>
      <c r="C335" s="42" t="s">
        <v>226</v>
      </c>
      <c r="D335" s="27" t="s">
        <v>164</v>
      </c>
      <c r="E335" s="28" t="s">
        <v>69</v>
      </c>
      <c r="F335" s="28" t="s">
        <v>91</v>
      </c>
    </row>
    <row r="336" spans="1:6" ht="38.25" x14ac:dyDescent="0.25">
      <c r="A336" s="26">
        <f>+'Key Dates'!$B$6+2</f>
        <v>45729</v>
      </c>
      <c r="B336" s="26">
        <f>+'Key Dates'!$B$6+2</f>
        <v>45729</v>
      </c>
      <c r="C336" s="42" t="s">
        <v>226</v>
      </c>
      <c r="D336" s="27" t="s">
        <v>164</v>
      </c>
      <c r="E336" s="28" t="s">
        <v>70</v>
      </c>
      <c r="F336" s="28" t="s">
        <v>91</v>
      </c>
    </row>
    <row r="337" spans="1:6" ht="110.25" x14ac:dyDescent="0.25">
      <c r="A337" s="26">
        <f>+'Key Dates'!$B$6+2</f>
        <v>45729</v>
      </c>
      <c r="B337" s="26">
        <f>+'Key Dates'!$B$6+2</f>
        <v>45729</v>
      </c>
      <c r="C337" s="43" t="s">
        <v>227</v>
      </c>
      <c r="D337" s="27" t="s">
        <v>219</v>
      </c>
      <c r="E337" s="28" t="s">
        <v>67</v>
      </c>
      <c r="F337" s="28" t="s">
        <v>91</v>
      </c>
    </row>
    <row r="338" spans="1:6" ht="110.25" x14ac:dyDescent="0.25">
      <c r="A338" s="26">
        <f>+'Key Dates'!$B$6+2</f>
        <v>45729</v>
      </c>
      <c r="B338" s="26">
        <f>+'Key Dates'!$B$6+2</f>
        <v>45729</v>
      </c>
      <c r="C338" s="43" t="s">
        <v>227</v>
      </c>
      <c r="D338" s="27" t="s">
        <v>219</v>
      </c>
      <c r="E338" s="28" t="s">
        <v>69</v>
      </c>
      <c r="F338" s="28" t="s">
        <v>91</v>
      </c>
    </row>
    <row r="339" spans="1:6" ht="110.25" x14ac:dyDescent="0.25">
      <c r="A339" s="26">
        <f>+'Key Dates'!$B$6+2</f>
        <v>45729</v>
      </c>
      <c r="B339" s="26">
        <f>+'Key Dates'!$B$6+2</f>
        <v>45729</v>
      </c>
      <c r="C339" s="43" t="s">
        <v>227</v>
      </c>
      <c r="D339" s="27" t="s">
        <v>219</v>
      </c>
      <c r="E339" s="28" t="s">
        <v>70</v>
      </c>
      <c r="F339" s="28" t="s">
        <v>91</v>
      </c>
    </row>
    <row r="340" spans="1:6" ht="110.25" x14ac:dyDescent="0.25">
      <c r="A340" s="26">
        <f>+'Key Dates'!$B$38-60</f>
        <v>45730</v>
      </c>
      <c r="B340" s="26">
        <f>+'Key Dates'!$B$38-60</f>
        <v>45730</v>
      </c>
      <c r="C340" s="43" t="s">
        <v>555</v>
      </c>
      <c r="D340" s="29" t="s">
        <v>131</v>
      </c>
      <c r="E340" s="30" t="s">
        <v>179</v>
      </c>
      <c r="F340" s="30" t="s">
        <v>68</v>
      </c>
    </row>
    <row r="341" spans="1:6" ht="76.5" x14ac:dyDescent="0.25">
      <c r="A341" s="26">
        <f>+'Key Dates'!$B$37-25</f>
        <v>45730</v>
      </c>
      <c r="B341" s="26">
        <f>+'Key Dates'!$B$37-25</f>
        <v>45730</v>
      </c>
      <c r="C341" s="42" t="s">
        <v>228</v>
      </c>
      <c r="D341" s="27" t="s">
        <v>118</v>
      </c>
      <c r="E341" s="28" t="s">
        <v>113</v>
      </c>
      <c r="F341" s="28" t="s">
        <v>119</v>
      </c>
    </row>
    <row r="342" spans="1:6" ht="76.5" x14ac:dyDescent="0.25">
      <c r="A342" s="26">
        <f>+'Key Dates'!$B$37-25</f>
        <v>45730</v>
      </c>
      <c r="B342" s="26">
        <f>+'Key Dates'!$B$37-25</f>
        <v>45730</v>
      </c>
      <c r="C342" s="42" t="s">
        <v>229</v>
      </c>
      <c r="D342" s="27" t="s">
        <v>121</v>
      </c>
      <c r="E342" s="28" t="s">
        <v>113</v>
      </c>
      <c r="F342" s="28" t="s">
        <v>122</v>
      </c>
    </row>
    <row r="343" spans="1:6" ht="78.75" x14ac:dyDescent="0.25">
      <c r="A343" s="26">
        <f>+'Key Dates'!$B$38-60</f>
        <v>45730</v>
      </c>
      <c r="B343" s="26">
        <f>+'Key Dates'!$B$38-60</f>
        <v>45730</v>
      </c>
      <c r="C343" s="42" t="s">
        <v>230</v>
      </c>
      <c r="D343" s="27" t="s">
        <v>107</v>
      </c>
      <c r="E343" s="28" t="s">
        <v>179</v>
      </c>
      <c r="F343" s="28" t="s">
        <v>108</v>
      </c>
    </row>
    <row r="344" spans="1:6" ht="94.5" x14ac:dyDescent="0.25">
      <c r="A344" s="26">
        <f>+'Key Dates'!$B$38-60</f>
        <v>45730</v>
      </c>
      <c r="B344" s="26">
        <f>+'Key Dates'!$B$38-60</f>
        <v>45730</v>
      </c>
      <c r="C344" s="42" t="s">
        <v>556</v>
      </c>
      <c r="D344" s="29" t="s">
        <v>188</v>
      </c>
      <c r="E344" s="28" t="s">
        <v>179</v>
      </c>
      <c r="F344" s="28" t="s">
        <v>189</v>
      </c>
    </row>
    <row r="345" spans="1:6" ht="76.5" x14ac:dyDescent="0.25">
      <c r="A345" s="26">
        <f>+'Key Dates'!$B$37-21</f>
        <v>45734</v>
      </c>
      <c r="B345" s="26">
        <f>+'Key Dates'!$B$37-21</f>
        <v>45734</v>
      </c>
      <c r="C345" s="42" t="s">
        <v>231</v>
      </c>
      <c r="D345" s="27" t="s">
        <v>125</v>
      </c>
      <c r="E345" s="28" t="s">
        <v>113</v>
      </c>
      <c r="F345" s="28" t="s">
        <v>101</v>
      </c>
    </row>
    <row r="346" spans="1:6" ht="126" x14ac:dyDescent="0.25">
      <c r="A346" s="26">
        <f>+'Key Dates'!$B$6+7</f>
        <v>45734</v>
      </c>
      <c r="B346" s="26">
        <f>+'Key Dates'!$B$6+7</f>
        <v>45734</v>
      </c>
      <c r="C346" s="43" t="s">
        <v>557</v>
      </c>
      <c r="D346" s="27" t="s">
        <v>232</v>
      </c>
      <c r="E346" s="28" t="s">
        <v>67</v>
      </c>
      <c r="F346" s="28" t="s">
        <v>74</v>
      </c>
    </row>
    <row r="347" spans="1:6" ht="126" x14ac:dyDescent="0.25">
      <c r="A347" s="26">
        <f>+'Key Dates'!$B$6+7</f>
        <v>45734</v>
      </c>
      <c r="B347" s="26">
        <f>+'Key Dates'!$B$6+7</f>
        <v>45734</v>
      </c>
      <c r="C347" s="43" t="s">
        <v>557</v>
      </c>
      <c r="D347" s="27" t="s">
        <v>232</v>
      </c>
      <c r="E347" s="28" t="s">
        <v>69</v>
      </c>
      <c r="F347" s="28" t="s">
        <v>74</v>
      </c>
    </row>
    <row r="348" spans="1:6" ht="126" x14ac:dyDescent="0.25">
      <c r="A348" s="26">
        <f>+'Key Dates'!$B$6+7</f>
        <v>45734</v>
      </c>
      <c r="B348" s="26">
        <f>+'Key Dates'!$B$6+7</f>
        <v>45734</v>
      </c>
      <c r="C348" s="43" t="s">
        <v>557</v>
      </c>
      <c r="D348" s="27" t="s">
        <v>232</v>
      </c>
      <c r="E348" s="28" t="s">
        <v>70</v>
      </c>
      <c r="F348" s="28" t="s">
        <v>74</v>
      </c>
    </row>
    <row r="349" spans="1:6" ht="47.25" x14ac:dyDescent="0.25">
      <c r="A349" s="26">
        <f>+'Key Dates'!$B$6+7</f>
        <v>45734</v>
      </c>
      <c r="B349" s="26">
        <f>+'Key Dates'!$B$6+7</f>
        <v>45734</v>
      </c>
      <c r="C349" s="43" t="s">
        <v>558</v>
      </c>
      <c r="D349" s="27" t="s">
        <v>233</v>
      </c>
      <c r="E349" s="28" t="s">
        <v>67</v>
      </c>
      <c r="F349" s="28" t="s">
        <v>134</v>
      </c>
    </row>
    <row r="350" spans="1:6" ht="47.25" x14ac:dyDescent="0.25">
      <c r="A350" s="26">
        <f>+'Key Dates'!$B$6+7</f>
        <v>45734</v>
      </c>
      <c r="B350" s="26">
        <f>+'Key Dates'!$B$6+7</f>
        <v>45734</v>
      </c>
      <c r="C350" s="43" t="s">
        <v>558</v>
      </c>
      <c r="D350" s="27" t="s">
        <v>233</v>
      </c>
      <c r="E350" s="28" t="s">
        <v>69</v>
      </c>
      <c r="F350" s="28" t="s">
        <v>134</v>
      </c>
    </row>
    <row r="351" spans="1:6" ht="47.25" x14ac:dyDescent="0.25">
      <c r="A351" s="26">
        <f>+'Key Dates'!$B$6+7</f>
        <v>45734</v>
      </c>
      <c r="B351" s="26">
        <f>+'Key Dates'!$B$6+7</f>
        <v>45734</v>
      </c>
      <c r="C351" s="43" t="s">
        <v>558</v>
      </c>
      <c r="D351" s="27" t="s">
        <v>233</v>
      </c>
      <c r="E351" s="28" t="s">
        <v>70</v>
      </c>
      <c r="F351" s="28" t="s">
        <v>134</v>
      </c>
    </row>
    <row r="352" spans="1:6" ht="110.25" x14ac:dyDescent="0.25">
      <c r="A352" s="26">
        <f>+'Key Dates'!$B$6+7</f>
        <v>45734</v>
      </c>
      <c r="B352" s="26">
        <f>+'Key Dates'!$B$6+9</f>
        <v>45736</v>
      </c>
      <c r="C352" s="43" t="s">
        <v>559</v>
      </c>
      <c r="D352" s="29" t="s">
        <v>234</v>
      </c>
      <c r="E352" s="28" t="s">
        <v>67</v>
      </c>
      <c r="F352" s="28" t="s">
        <v>91</v>
      </c>
    </row>
    <row r="353" spans="1:6" ht="110.25" x14ac:dyDescent="0.25">
      <c r="A353" s="26">
        <f>+'Key Dates'!$B$6+7</f>
        <v>45734</v>
      </c>
      <c r="B353" s="26">
        <f>+'Key Dates'!$B$6+9</f>
        <v>45736</v>
      </c>
      <c r="C353" s="43" t="s">
        <v>559</v>
      </c>
      <c r="D353" s="29" t="s">
        <v>234</v>
      </c>
      <c r="E353" s="28" t="s">
        <v>69</v>
      </c>
      <c r="F353" s="28" t="s">
        <v>91</v>
      </c>
    </row>
    <row r="354" spans="1:6" ht="110.25" x14ac:dyDescent="0.25">
      <c r="A354" s="26">
        <f>+'Key Dates'!$B$6+7</f>
        <v>45734</v>
      </c>
      <c r="B354" s="26">
        <f>+'Key Dates'!$B$6+C4218</f>
        <v>45727</v>
      </c>
      <c r="C354" s="43" t="s">
        <v>559</v>
      </c>
      <c r="D354" s="29" t="s">
        <v>234</v>
      </c>
      <c r="E354" s="28" t="s">
        <v>70</v>
      </c>
      <c r="F354" s="28" t="s">
        <v>91</v>
      </c>
    </row>
    <row r="355" spans="1:6" ht="78.75" x14ac:dyDescent="0.25">
      <c r="A355" s="26">
        <f>+'Key Dates'!$B$37-20</f>
        <v>45735</v>
      </c>
      <c r="B355" s="26">
        <f>+'Key Dates'!$B$37-20</f>
        <v>45735</v>
      </c>
      <c r="C355" s="42" t="s">
        <v>235</v>
      </c>
      <c r="D355" s="27" t="s">
        <v>128</v>
      </c>
      <c r="E355" s="28" t="s">
        <v>113</v>
      </c>
      <c r="F355" s="28" t="s">
        <v>101</v>
      </c>
    </row>
    <row r="356" spans="1:6" ht="157.5" x14ac:dyDescent="0.25">
      <c r="A356" s="26">
        <f>+'Key Dates'!$B$6+8</f>
        <v>45735</v>
      </c>
      <c r="B356" s="26">
        <f>+'Key Dates'!$B$6+10</f>
        <v>45737</v>
      </c>
      <c r="C356" s="43" t="s">
        <v>560</v>
      </c>
      <c r="D356" s="29" t="s">
        <v>236</v>
      </c>
      <c r="E356" s="28" t="s">
        <v>67</v>
      </c>
      <c r="F356" s="28" t="s">
        <v>91</v>
      </c>
    </row>
    <row r="357" spans="1:6" ht="157.5" x14ac:dyDescent="0.25">
      <c r="A357" s="26">
        <f>+'Key Dates'!$B$6+8</f>
        <v>45735</v>
      </c>
      <c r="B357" s="26">
        <f>+'Key Dates'!$B$6+10</f>
        <v>45737</v>
      </c>
      <c r="C357" s="43" t="s">
        <v>560</v>
      </c>
      <c r="D357" s="29" t="s">
        <v>236</v>
      </c>
      <c r="E357" s="28" t="s">
        <v>69</v>
      </c>
      <c r="F357" s="28" t="s">
        <v>91</v>
      </c>
    </row>
    <row r="358" spans="1:6" ht="157.5" x14ac:dyDescent="0.25">
      <c r="A358" s="26">
        <f>+'Key Dates'!$B$6+8</f>
        <v>45735</v>
      </c>
      <c r="B358" s="26">
        <f>+'Key Dates'!$B$6+10</f>
        <v>45737</v>
      </c>
      <c r="C358" s="43" t="s">
        <v>560</v>
      </c>
      <c r="D358" s="29" t="s">
        <v>236</v>
      </c>
      <c r="E358" s="28" t="s">
        <v>70</v>
      </c>
      <c r="F358" s="28" t="s">
        <v>91</v>
      </c>
    </row>
    <row r="359" spans="1:6" ht="47.25" x14ac:dyDescent="0.25">
      <c r="A359" s="26">
        <f>+'Key Dates'!$B$6+8</f>
        <v>45735</v>
      </c>
      <c r="B359" s="26">
        <f>+'Key Dates'!$B$6+20</f>
        <v>45747</v>
      </c>
      <c r="C359" s="43" t="s">
        <v>561</v>
      </c>
      <c r="D359" s="27" t="s">
        <v>237</v>
      </c>
      <c r="E359" s="28" t="s">
        <v>67</v>
      </c>
      <c r="F359" s="28" t="s">
        <v>91</v>
      </c>
    </row>
    <row r="360" spans="1:6" ht="47.25" x14ac:dyDescent="0.25">
      <c r="A360" s="26">
        <f>+'Key Dates'!$B$6+8</f>
        <v>45735</v>
      </c>
      <c r="B360" s="26">
        <f>+'Key Dates'!$B$6+20</f>
        <v>45747</v>
      </c>
      <c r="C360" s="43" t="s">
        <v>561</v>
      </c>
      <c r="D360" s="27" t="s">
        <v>237</v>
      </c>
      <c r="E360" s="28" t="s">
        <v>69</v>
      </c>
      <c r="F360" s="28" t="s">
        <v>91</v>
      </c>
    </row>
    <row r="361" spans="1:6" ht="47.25" x14ac:dyDescent="0.25">
      <c r="A361" s="26">
        <f>+'Key Dates'!$B$6+8</f>
        <v>45735</v>
      </c>
      <c r="B361" s="26">
        <f>+'Key Dates'!$B$6+20</f>
        <v>45747</v>
      </c>
      <c r="C361" s="43" t="s">
        <v>561</v>
      </c>
      <c r="D361" s="27" t="s">
        <v>237</v>
      </c>
      <c r="E361" s="28" t="s">
        <v>70</v>
      </c>
      <c r="F361" s="28" t="s">
        <v>91</v>
      </c>
    </row>
    <row r="362" spans="1:6" ht="102" x14ac:dyDescent="0.25">
      <c r="A362" s="26">
        <f>+'Key Dates'!$B$6+8</f>
        <v>45735</v>
      </c>
      <c r="B362" s="26">
        <f>+'Key Dates'!$B$6+20</f>
        <v>45747</v>
      </c>
      <c r="C362" s="43" t="s">
        <v>562</v>
      </c>
      <c r="D362" s="29" t="s">
        <v>238</v>
      </c>
      <c r="E362" s="30" t="s">
        <v>67</v>
      </c>
      <c r="F362" s="30" t="s">
        <v>164</v>
      </c>
    </row>
    <row r="363" spans="1:6" ht="102" x14ac:dyDescent="0.25">
      <c r="A363" s="26">
        <f>+'Key Dates'!$B$6+8</f>
        <v>45735</v>
      </c>
      <c r="B363" s="26">
        <f>+'Key Dates'!$B$6+20</f>
        <v>45747</v>
      </c>
      <c r="C363" s="43" t="s">
        <v>562</v>
      </c>
      <c r="D363" s="29" t="s">
        <v>238</v>
      </c>
      <c r="E363" s="30" t="s">
        <v>69</v>
      </c>
      <c r="F363" s="30" t="s">
        <v>164</v>
      </c>
    </row>
    <row r="364" spans="1:6" ht="102" x14ac:dyDescent="0.25">
      <c r="A364" s="26">
        <f>+'Key Dates'!$B$6+8</f>
        <v>45735</v>
      </c>
      <c r="B364" s="26">
        <f>+'Key Dates'!$B$6+20</f>
        <v>45747</v>
      </c>
      <c r="C364" s="43" t="s">
        <v>562</v>
      </c>
      <c r="D364" s="29" t="s">
        <v>238</v>
      </c>
      <c r="E364" s="30" t="s">
        <v>70</v>
      </c>
      <c r="F364" s="30" t="s">
        <v>164</v>
      </c>
    </row>
    <row r="365" spans="1:6" ht="78.75" x14ac:dyDescent="0.25">
      <c r="A365" s="26">
        <f>+'Key Dates'!$B$6+10</f>
        <v>45737</v>
      </c>
      <c r="B365" s="26">
        <f>+'Key Dates'!$B$6+10</f>
        <v>45737</v>
      </c>
      <c r="C365" s="43" t="s">
        <v>239</v>
      </c>
      <c r="D365" s="27" t="s">
        <v>240</v>
      </c>
      <c r="E365" s="28" t="s">
        <v>67</v>
      </c>
      <c r="F365" s="28" t="s">
        <v>101</v>
      </c>
    </row>
    <row r="366" spans="1:6" ht="78.75" x14ac:dyDescent="0.25">
      <c r="A366" s="26">
        <f>+'Key Dates'!$B$6+10</f>
        <v>45737</v>
      </c>
      <c r="B366" s="26">
        <f>+'Key Dates'!$B$6+10</f>
        <v>45737</v>
      </c>
      <c r="C366" s="43" t="s">
        <v>239</v>
      </c>
      <c r="D366" s="27" t="s">
        <v>240</v>
      </c>
      <c r="E366" s="28" t="s">
        <v>94</v>
      </c>
      <c r="F366" s="28" t="s">
        <v>101</v>
      </c>
    </row>
    <row r="367" spans="1:6" ht="78.75" x14ac:dyDescent="0.25">
      <c r="A367" s="26">
        <f>+'Key Dates'!$B$38-49</f>
        <v>45741</v>
      </c>
      <c r="B367" s="26">
        <f>+'Key Dates'!$B$38-3</f>
        <v>45787</v>
      </c>
      <c r="C367" s="43" t="s">
        <v>563</v>
      </c>
      <c r="D367" s="27" t="s">
        <v>126</v>
      </c>
      <c r="E367" s="28" t="s">
        <v>179</v>
      </c>
      <c r="F367" s="28" t="s">
        <v>108</v>
      </c>
    </row>
    <row r="368" spans="1:6" ht="94.5" x14ac:dyDescent="0.25">
      <c r="A368" s="26">
        <f>+'Key Dates'!$B$38-47</f>
        <v>45743</v>
      </c>
      <c r="B368" s="26">
        <f>+'Key Dates'!$B$38-47</f>
        <v>45743</v>
      </c>
      <c r="C368" s="43" t="s">
        <v>564</v>
      </c>
      <c r="D368" s="29" t="s">
        <v>129</v>
      </c>
      <c r="E368" s="30" t="s">
        <v>179</v>
      </c>
      <c r="F368" s="30" t="s">
        <v>130</v>
      </c>
    </row>
    <row r="369" spans="1:6" ht="78.75" x14ac:dyDescent="0.25">
      <c r="A369" s="26">
        <f>+'Key Dates'!$B$38-45</f>
        <v>45745</v>
      </c>
      <c r="B369" s="26">
        <f>+'Key Dates'!$B$38</f>
        <v>45790</v>
      </c>
      <c r="C369" s="42" t="s">
        <v>565</v>
      </c>
      <c r="D369" s="27" t="s">
        <v>145</v>
      </c>
      <c r="E369" s="28" t="s">
        <v>179</v>
      </c>
      <c r="F369" s="28" t="s">
        <v>101</v>
      </c>
    </row>
    <row r="370" spans="1:6" ht="94.5" x14ac:dyDescent="0.25">
      <c r="A370" s="26">
        <f>+'Key Dates'!$B$38-42</f>
        <v>45748</v>
      </c>
      <c r="B370" s="26">
        <f>+'Key Dates'!$B$38-1</f>
        <v>45789</v>
      </c>
      <c r="C370" s="42" t="s">
        <v>566</v>
      </c>
      <c r="D370" s="27" t="s">
        <v>107</v>
      </c>
      <c r="E370" s="28" t="s">
        <v>179</v>
      </c>
      <c r="F370" s="28" t="s">
        <v>108</v>
      </c>
    </row>
    <row r="371" spans="1:6" ht="157.5" x14ac:dyDescent="0.25">
      <c r="A371" s="26">
        <f>+'Key Dates'!$B$38-35</f>
        <v>45755</v>
      </c>
      <c r="B371" s="26">
        <f>+'Key Dates'!$B$38-1</f>
        <v>45789</v>
      </c>
      <c r="C371" s="42" t="s">
        <v>241</v>
      </c>
      <c r="D371" s="27" t="s">
        <v>98</v>
      </c>
      <c r="E371" s="28" t="s">
        <v>179</v>
      </c>
      <c r="F371" s="28" t="s">
        <v>68</v>
      </c>
    </row>
    <row r="372" spans="1:6" ht="204" x14ac:dyDescent="0.25">
      <c r="A372" s="26">
        <f>+'Key Dates'!$B$37</f>
        <v>45755</v>
      </c>
      <c r="B372" s="26">
        <f>+'Key Dates'!$B$37</f>
        <v>45755</v>
      </c>
      <c r="C372" s="44" t="s">
        <v>567</v>
      </c>
      <c r="D372" s="31" t="s">
        <v>159</v>
      </c>
      <c r="E372" s="32" t="s">
        <v>113</v>
      </c>
      <c r="F372" s="32" t="s">
        <v>134</v>
      </c>
    </row>
    <row r="373" spans="1:6" ht="204" x14ac:dyDescent="0.25">
      <c r="A373" s="26">
        <f>+'Key Dates'!$B$37</f>
        <v>45755</v>
      </c>
      <c r="B373" s="26">
        <f>+'Key Dates'!$B$37</f>
        <v>45755</v>
      </c>
      <c r="C373" s="44" t="s">
        <v>568</v>
      </c>
      <c r="D373" s="31" t="s">
        <v>160</v>
      </c>
      <c r="E373" s="32" t="s">
        <v>113</v>
      </c>
      <c r="F373" s="32" t="s">
        <v>134</v>
      </c>
    </row>
    <row r="374" spans="1:6" ht="141.75" x14ac:dyDescent="0.25">
      <c r="A374" s="26">
        <f>+'Key Dates'!$B$37</f>
        <v>45755</v>
      </c>
      <c r="B374" s="26">
        <f>+'Key Dates'!$B$37</f>
        <v>45755</v>
      </c>
      <c r="C374" s="44" t="s">
        <v>569</v>
      </c>
      <c r="D374" s="31" t="s">
        <v>161</v>
      </c>
      <c r="E374" s="32" t="s">
        <v>113</v>
      </c>
      <c r="F374" s="32" t="s">
        <v>134</v>
      </c>
    </row>
    <row r="375" spans="1:6" ht="94.5" x14ac:dyDescent="0.25">
      <c r="A375" s="26">
        <f>+'Key Dates'!$B$37</f>
        <v>45755</v>
      </c>
      <c r="B375" s="26">
        <f>+'Key Dates'!$B$37</f>
        <v>45755</v>
      </c>
      <c r="C375" s="44" t="s">
        <v>570</v>
      </c>
      <c r="D375" s="31" t="s">
        <v>162</v>
      </c>
      <c r="E375" s="32" t="s">
        <v>99</v>
      </c>
      <c r="F375" s="32" t="s">
        <v>134</v>
      </c>
    </row>
    <row r="376" spans="1:6" ht="126" x14ac:dyDescent="0.25">
      <c r="A376" s="26">
        <f>+'Key Dates'!$B$37</f>
        <v>45755</v>
      </c>
      <c r="B376" s="26">
        <f>+'Key Dates'!$B$37</f>
        <v>45755</v>
      </c>
      <c r="C376" s="44" t="s">
        <v>571</v>
      </c>
      <c r="D376" s="31" t="s">
        <v>163</v>
      </c>
      <c r="E376" s="32" t="s">
        <v>113</v>
      </c>
      <c r="F376" s="32" t="s">
        <v>134</v>
      </c>
    </row>
    <row r="377" spans="1:6" ht="157.5" x14ac:dyDescent="0.25">
      <c r="A377" s="26">
        <f>+'Key Dates'!$B$6+30</f>
        <v>45757</v>
      </c>
      <c r="B377" s="26">
        <f>+'Key Dates'!$B$6+30</f>
        <v>45757</v>
      </c>
      <c r="C377" s="43" t="s">
        <v>242</v>
      </c>
      <c r="D377" s="29" t="s">
        <v>243</v>
      </c>
      <c r="E377" s="28" t="s">
        <v>67</v>
      </c>
      <c r="F377" s="28" t="s">
        <v>74</v>
      </c>
    </row>
    <row r="378" spans="1:6" ht="157.5" x14ac:dyDescent="0.25">
      <c r="A378" s="26">
        <f>+'Key Dates'!$B$6+30</f>
        <v>45757</v>
      </c>
      <c r="B378" s="26">
        <f>+'Key Dates'!$B$6+30</f>
        <v>45757</v>
      </c>
      <c r="C378" s="43" t="s">
        <v>242</v>
      </c>
      <c r="D378" s="29" t="s">
        <v>243</v>
      </c>
      <c r="E378" s="28" t="s">
        <v>69</v>
      </c>
      <c r="F378" s="28" t="s">
        <v>74</v>
      </c>
    </row>
    <row r="379" spans="1:6" ht="157.5" x14ac:dyDescent="0.25">
      <c r="A379" s="26">
        <f>+'Key Dates'!$B$6+30</f>
        <v>45757</v>
      </c>
      <c r="B379" s="26">
        <f>+'Key Dates'!$B$6+30</f>
        <v>45757</v>
      </c>
      <c r="C379" s="43" t="s">
        <v>242</v>
      </c>
      <c r="D379" s="29" t="s">
        <v>243</v>
      </c>
      <c r="E379" s="28" t="s">
        <v>70</v>
      </c>
      <c r="F379" s="28" t="s">
        <v>74</v>
      </c>
    </row>
    <row r="380" spans="1:6" ht="94.5" x14ac:dyDescent="0.25">
      <c r="A380" s="26">
        <f>+'Key Dates'!$B$37+3</f>
        <v>45758</v>
      </c>
      <c r="B380" s="26">
        <f>+'Key Dates'!$B$37+10</f>
        <v>45765</v>
      </c>
      <c r="C380" s="43" t="s">
        <v>244</v>
      </c>
      <c r="D380" s="29" t="s">
        <v>174</v>
      </c>
      <c r="E380" s="30" t="s">
        <v>113</v>
      </c>
      <c r="F380" s="30" t="s">
        <v>91</v>
      </c>
    </row>
    <row r="381" spans="1:6" ht="78.75" x14ac:dyDescent="0.25">
      <c r="A381" s="26">
        <v>45762</v>
      </c>
      <c r="B381" s="26">
        <v>45762</v>
      </c>
      <c r="C381" s="42" t="s">
        <v>245</v>
      </c>
      <c r="D381" s="27" t="s">
        <v>246</v>
      </c>
      <c r="E381" s="28" t="s">
        <v>67</v>
      </c>
      <c r="F381" s="28" t="s">
        <v>134</v>
      </c>
    </row>
    <row r="382" spans="1:6" ht="78.75" x14ac:dyDescent="0.25">
      <c r="A382" s="26">
        <v>45762</v>
      </c>
      <c r="B382" s="26">
        <v>45762</v>
      </c>
      <c r="C382" s="42" t="s">
        <v>245</v>
      </c>
      <c r="D382" s="27" t="s">
        <v>246</v>
      </c>
      <c r="E382" s="28" t="s">
        <v>69</v>
      </c>
      <c r="F382" s="28" t="s">
        <v>134</v>
      </c>
    </row>
    <row r="383" spans="1:6" ht="78.75" x14ac:dyDescent="0.25">
      <c r="A383" s="26">
        <v>45762</v>
      </c>
      <c r="B383" s="26">
        <v>45762</v>
      </c>
      <c r="C383" s="42" t="s">
        <v>245</v>
      </c>
      <c r="D383" s="27" t="s">
        <v>246</v>
      </c>
      <c r="E383" s="28" t="s">
        <v>82</v>
      </c>
      <c r="F383" s="28" t="s">
        <v>134</v>
      </c>
    </row>
    <row r="384" spans="1:6" ht="47.25" x14ac:dyDescent="0.25">
      <c r="A384" s="26">
        <v>45762</v>
      </c>
      <c r="B384" s="26">
        <v>45762</v>
      </c>
      <c r="C384" s="42" t="s">
        <v>247</v>
      </c>
      <c r="D384" s="27" t="s">
        <v>248</v>
      </c>
      <c r="E384" s="28" t="s">
        <v>67</v>
      </c>
      <c r="F384" s="28" t="s">
        <v>74</v>
      </c>
    </row>
    <row r="385" spans="1:6" ht="47.25" x14ac:dyDescent="0.25">
      <c r="A385" s="26">
        <v>45762</v>
      </c>
      <c r="B385" s="26">
        <v>45762</v>
      </c>
      <c r="C385" s="42" t="s">
        <v>247</v>
      </c>
      <c r="D385" s="27" t="s">
        <v>248</v>
      </c>
      <c r="E385" s="28" t="s">
        <v>69</v>
      </c>
      <c r="F385" s="28" t="s">
        <v>74</v>
      </c>
    </row>
    <row r="386" spans="1:6" ht="51" x14ac:dyDescent="0.25">
      <c r="A386" s="26">
        <v>45762</v>
      </c>
      <c r="B386" s="26">
        <v>45762</v>
      </c>
      <c r="C386" s="42" t="s">
        <v>247</v>
      </c>
      <c r="D386" s="27" t="s">
        <v>248</v>
      </c>
      <c r="E386" s="28" t="s">
        <v>85</v>
      </c>
      <c r="F386" s="28" t="s">
        <v>74</v>
      </c>
    </row>
    <row r="387" spans="1:6" ht="76.5" x14ac:dyDescent="0.25">
      <c r="A387" s="26">
        <f>+'Key Dates'!$B$38-25</f>
        <v>45765</v>
      </c>
      <c r="B387" s="26">
        <f>+'Key Dates'!$B$38-25</f>
        <v>45765</v>
      </c>
      <c r="C387" s="42" t="s">
        <v>249</v>
      </c>
      <c r="D387" s="27" t="s">
        <v>118</v>
      </c>
      <c r="E387" s="28" t="s">
        <v>179</v>
      </c>
      <c r="F387" s="28" t="s">
        <v>119</v>
      </c>
    </row>
    <row r="388" spans="1:6" ht="76.5" x14ac:dyDescent="0.25">
      <c r="A388" s="26">
        <f>+'Key Dates'!$B$38-25</f>
        <v>45765</v>
      </c>
      <c r="B388" s="26">
        <f>+'Key Dates'!$B$38-25</f>
        <v>45765</v>
      </c>
      <c r="C388" s="42" t="s">
        <v>250</v>
      </c>
      <c r="D388" s="27" t="s">
        <v>121</v>
      </c>
      <c r="E388" s="28" t="s">
        <v>179</v>
      </c>
      <c r="F388" s="28" t="s">
        <v>122</v>
      </c>
    </row>
    <row r="389" spans="1:6" ht="76.5" x14ac:dyDescent="0.25">
      <c r="A389" s="26">
        <f>+'Key Dates'!$B$38-21</f>
        <v>45769</v>
      </c>
      <c r="B389" s="26">
        <f>+'Key Dates'!$B$38-21</f>
        <v>45769</v>
      </c>
      <c r="C389" s="42" t="s">
        <v>251</v>
      </c>
      <c r="D389" s="27" t="s">
        <v>125</v>
      </c>
      <c r="E389" s="28" t="s">
        <v>179</v>
      </c>
      <c r="F389" s="28" t="s">
        <v>101</v>
      </c>
    </row>
    <row r="390" spans="1:6" ht="110.25" x14ac:dyDescent="0.25">
      <c r="A390" s="26">
        <f>+'Key Dates'!$B$6+42</f>
        <v>45769</v>
      </c>
      <c r="B390" s="26">
        <f>+'Key Dates'!$B$6+42</f>
        <v>45769</v>
      </c>
      <c r="C390" s="43" t="s">
        <v>252</v>
      </c>
      <c r="D390" s="29" t="s">
        <v>253</v>
      </c>
      <c r="E390" s="30" t="s">
        <v>67</v>
      </c>
      <c r="F390" s="30" t="s">
        <v>101</v>
      </c>
    </row>
    <row r="391" spans="1:6" ht="110.25" x14ac:dyDescent="0.25">
      <c r="A391" s="26">
        <f>+'Key Dates'!$B$6+42</f>
        <v>45769</v>
      </c>
      <c r="B391" s="26">
        <f>+'Key Dates'!$B$6+42</f>
        <v>45769</v>
      </c>
      <c r="C391" s="43" t="s">
        <v>252</v>
      </c>
      <c r="D391" s="29" t="s">
        <v>253</v>
      </c>
      <c r="E391" s="30" t="s">
        <v>69</v>
      </c>
      <c r="F391" s="30" t="s">
        <v>101</v>
      </c>
    </row>
    <row r="392" spans="1:6" ht="110.25" x14ac:dyDescent="0.25">
      <c r="A392" s="26">
        <f>+'Key Dates'!$B$6+42</f>
        <v>45769</v>
      </c>
      <c r="B392" s="26">
        <f>+'Key Dates'!$B$6+42</f>
        <v>45769</v>
      </c>
      <c r="C392" s="43" t="s">
        <v>252</v>
      </c>
      <c r="D392" s="29" t="s">
        <v>253</v>
      </c>
      <c r="E392" s="30" t="s">
        <v>70</v>
      </c>
      <c r="F392" s="30" t="s">
        <v>101</v>
      </c>
    </row>
    <row r="393" spans="1:6" ht="63" x14ac:dyDescent="0.25">
      <c r="A393" s="26">
        <f>+'Key Dates'!$B$6+42</f>
        <v>45769</v>
      </c>
      <c r="B393" s="26">
        <f>+'Key Dates'!$B$6+70</f>
        <v>45797</v>
      </c>
      <c r="C393" s="43" t="s">
        <v>572</v>
      </c>
      <c r="D393" s="27" t="s">
        <v>254</v>
      </c>
      <c r="E393" s="28" t="s">
        <v>67</v>
      </c>
      <c r="F393" s="28" t="s">
        <v>68</v>
      </c>
    </row>
    <row r="394" spans="1:6" ht="63" x14ac:dyDescent="0.25">
      <c r="A394" s="26">
        <f>+'Key Dates'!$B$6+42</f>
        <v>45769</v>
      </c>
      <c r="B394" s="26">
        <f>+'Key Dates'!$B$6+70</f>
        <v>45797</v>
      </c>
      <c r="C394" s="43" t="s">
        <v>572</v>
      </c>
      <c r="D394" s="27" t="s">
        <v>254</v>
      </c>
      <c r="E394" s="28" t="s">
        <v>69</v>
      </c>
      <c r="F394" s="28" t="s">
        <v>68</v>
      </c>
    </row>
    <row r="395" spans="1:6" ht="63" x14ac:dyDescent="0.25">
      <c r="A395" s="26">
        <f>+'Key Dates'!$B$6+42</f>
        <v>45769</v>
      </c>
      <c r="B395" s="26">
        <f>+'Key Dates'!$B$6+70</f>
        <v>45797</v>
      </c>
      <c r="C395" s="43" t="s">
        <v>572</v>
      </c>
      <c r="D395" s="27" t="s">
        <v>254</v>
      </c>
      <c r="E395" s="28" t="s">
        <v>70</v>
      </c>
      <c r="F395" s="28" t="s">
        <v>68</v>
      </c>
    </row>
    <row r="396" spans="1:6" ht="78.75" x14ac:dyDescent="0.25">
      <c r="A396" s="26">
        <f>+'Key Dates'!$B$38-20</f>
        <v>45770</v>
      </c>
      <c r="B396" s="26">
        <f>+'Key Dates'!$B$38-20</f>
        <v>45770</v>
      </c>
      <c r="C396" s="42" t="s">
        <v>255</v>
      </c>
      <c r="D396" s="27" t="s">
        <v>128</v>
      </c>
      <c r="E396" s="28" t="s">
        <v>179</v>
      </c>
      <c r="F396" s="28" t="s">
        <v>101</v>
      </c>
    </row>
    <row r="397" spans="1:6" ht="78.75" x14ac:dyDescent="0.25">
      <c r="A397" s="26">
        <v>45777</v>
      </c>
      <c r="B397" s="26">
        <v>45777</v>
      </c>
      <c r="C397" s="42" t="s">
        <v>573</v>
      </c>
      <c r="D397" s="27" t="s">
        <v>256</v>
      </c>
      <c r="E397" s="28" t="s">
        <v>67</v>
      </c>
      <c r="F397" s="28" t="s">
        <v>108</v>
      </c>
    </row>
    <row r="398" spans="1:6" ht="78.75" x14ac:dyDescent="0.25">
      <c r="A398" s="26">
        <v>45777</v>
      </c>
      <c r="B398" s="26">
        <v>45777</v>
      </c>
      <c r="C398" s="42" t="s">
        <v>573</v>
      </c>
      <c r="D398" s="27" t="s">
        <v>256</v>
      </c>
      <c r="E398" s="28" t="s">
        <v>69</v>
      </c>
      <c r="F398" s="28" t="s">
        <v>108</v>
      </c>
    </row>
    <row r="399" spans="1:6" ht="78.75" x14ac:dyDescent="0.25">
      <c r="A399" s="26">
        <v>45777</v>
      </c>
      <c r="B399" s="26">
        <v>45777</v>
      </c>
      <c r="C399" s="42" t="s">
        <v>573</v>
      </c>
      <c r="D399" s="27" t="s">
        <v>256</v>
      </c>
      <c r="E399" s="28" t="s">
        <v>81</v>
      </c>
      <c r="F399" s="28" t="s">
        <v>108</v>
      </c>
    </row>
    <row r="400" spans="1:6" ht="78.75" x14ac:dyDescent="0.25">
      <c r="A400" s="26">
        <v>45777</v>
      </c>
      <c r="B400" s="26">
        <v>45777</v>
      </c>
      <c r="C400" s="42" t="s">
        <v>573</v>
      </c>
      <c r="D400" s="27" t="s">
        <v>256</v>
      </c>
      <c r="E400" s="28" t="s">
        <v>82</v>
      </c>
      <c r="F400" s="28" t="s">
        <v>108</v>
      </c>
    </row>
    <row r="401" spans="1:6" ht="78.75" x14ac:dyDescent="0.25">
      <c r="A401" s="26">
        <v>45777</v>
      </c>
      <c r="B401" s="26">
        <v>45777</v>
      </c>
      <c r="C401" s="42" t="s">
        <v>573</v>
      </c>
      <c r="D401" s="27" t="s">
        <v>256</v>
      </c>
      <c r="E401" s="28" t="s">
        <v>70</v>
      </c>
      <c r="F401" s="28" t="s">
        <v>108</v>
      </c>
    </row>
    <row r="402" spans="1:6" ht="78.75" x14ac:dyDescent="0.25">
      <c r="A402" s="26">
        <v>45777</v>
      </c>
      <c r="B402" s="26">
        <v>45777</v>
      </c>
      <c r="C402" s="42" t="s">
        <v>573</v>
      </c>
      <c r="D402" s="27" t="s">
        <v>256</v>
      </c>
      <c r="E402" s="28" t="s">
        <v>83</v>
      </c>
      <c r="F402" s="28" t="s">
        <v>108</v>
      </c>
    </row>
    <row r="403" spans="1:6" ht="126" x14ac:dyDescent="0.25">
      <c r="A403" s="26">
        <v>45778</v>
      </c>
      <c r="B403" s="26">
        <v>45778</v>
      </c>
      <c r="C403" s="42" t="s">
        <v>257</v>
      </c>
      <c r="D403" s="27" t="s">
        <v>258</v>
      </c>
      <c r="E403" s="28" t="s">
        <v>67</v>
      </c>
      <c r="F403" s="28" t="s">
        <v>105</v>
      </c>
    </row>
    <row r="404" spans="1:6" ht="126" x14ac:dyDescent="0.25">
      <c r="A404" s="26">
        <v>45778</v>
      </c>
      <c r="B404" s="26">
        <v>45778</v>
      </c>
      <c r="C404" s="42" t="s">
        <v>257</v>
      </c>
      <c r="D404" s="27" t="s">
        <v>258</v>
      </c>
      <c r="E404" s="28" t="s">
        <v>79</v>
      </c>
      <c r="F404" s="28" t="s">
        <v>105</v>
      </c>
    </row>
    <row r="405" spans="1:6" ht="126" x14ac:dyDescent="0.25">
      <c r="A405" s="26">
        <v>45778</v>
      </c>
      <c r="B405" s="26">
        <v>45778</v>
      </c>
      <c r="C405" s="42" t="s">
        <v>257</v>
      </c>
      <c r="D405" s="27" t="s">
        <v>258</v>
      </c>
      <c r="E405" s="28" t="s">
        <v>69</v>
      </c>
      <c r="F405" s="28" t="s">
        <v>105</v>
      </c>
    </row>
    <row r="406" spans="1:6" ht="126" x14ac:dyDescent="0.25">
      <c r="A406" s="26">
        <v>45778</v>
      </c>
      <c r="B406" s="26">
        <v>45778</v>
      </c>
      <c r="C406" s="42" t="s">
        <v>257</v>
      </c>
      <c r="D406" s="27" t="s">
        <v>258</v>
      </c>
      <c r="E406" s="28" t="s">
        <v>80</v>
      </c>
      <c r="F406" s="28" t="s">
        <v>105</v>
      </c>
    </row>
    <row r="407" spans="1:6" ht="126" x14ac:dyDescent="0.25">
      <c r="A407" s="26">
        <v>45778</v>
      </c>
      <c r="B407" s="26">
        <v>45778</v>
      </c>
      <c r="C407" s="42" t="s">
        <v>257</v>
      </c>
      <c r="D407" s="27" t="s">
        <v>258</v>
      </c>
      <c r="E407" s="28" t="s">
        <v>81</v>
      </c>
      <c r="F407" s="28" t="s">
        <v>105</v>
      </c>
    </row>
    <row r="408" spans="1:6" ht="126" x14ac:dyDescent="0.25">
      <c r="A408" s="26">
        <v>45778</v>
      </c>
      <c r="B408" s="26">
        <v>45778</v>
      </c>
      <c r="C408" s="42" t="s">
        <v>257</v>
      </c>
      <c r="D408" s="27" t="s">
        <v>258</v>
      </c>
      <c r="E408" s="28" t="s">
        <v>82</v>
      </c>
      <c r="F408" s="28" t="s">
        <v>105</v>
      </c>
    </row>
    <row r="409" spans="1:6" ht="126" x14ac:dyDescent="0.25">
      <c r="A409" s="26">
        <v>45778</v>
      </c>
      <c r="B409" s="26">
        <v>45778</v>
      </c>
      <c r="C409" s="42" t="s">
        <v>257</v>
      </c>
      <c r="D409" s="27" t="s">
        <v>258</v>
      </c>
      <c r="E409" s="28" t="s">
        <v>70</v>
      </c>
      <c r="F409" s="28" t="s">
        <v>105</v>
      </c>
    </row>
    <row r="410" spans="1:6" ht="126" x14ac:dyDescent="0.25">
      <c r="A410" s="26">
        <v>45778</v>
      </c>
      <c r="B410" s="26">
        <v>45778</v>
      </c>
      <c r="C410" s="42" t="s">
        <v>257</v>
      </c>
      <c r="D410" s="27" t="s">
        <v>258</v>
      </c>
      <c r="E410" s="28" t="s">
        <v>83</v>
      </c>
      <c r="F410" s="28" t="s">
        <v>105</v>
      </c>
    </row>
    <row r="411" spans="1:6" ht="126" x14ac:dyDescent="0.25">
      <c r="A411" s="26">
        <v>45778</v>
      </c>
      <c r="B411" s="26">
        <v>45778</v>
      </c>
      <c r="C411" s="42" t="s">
        <v>257</v>
      </c>
      <c r="D411" s="27" t="s">
        <v>258</v>
      </c>
      <c r="E411" s="28" t="s">
        <v>84</v>
      </c>
      <c r="F411" s="28" t="s">
        <v>105</v>
      </c>
    </row>
    <row r="412" spans="1:6" ht="126" x14ac:dyDescent="0.25">
      <c r="A412" s="26">
        <v>45778</v>
      </c>
      <c r="B412" s="26">
        <v>45778</v>
      </c>
      <c r="C412" s="42" t="s">
        <v>257</v>
      </c>
      <c r="D412" s="27" t="s">
        <v>258</v>
      </c>
      <c r="E412" s="28" t="s">
        <v>85</v>
      </c>
      <c r="F412" s="28" t="s">
        <v>105</v>
      </c>
    </row>
    <row r="413" spans="1:6" ht="126" x14ac:dyDescent="0.25">
      <c r="A413" s="26">
        <v>45778</v>
      </c>
      <c r="B413" s="26">
        <v>45778</v>
      </c>
      <c r="C413" s="42" t="s">
        <v>257</v>
      </c>
      <c r="D413" s="27" t="s">
        <v>258</v>
      </c>
      <c r="E413" s="28" t="s">
        <v>86</v>
      </c>
      <c r="F413" s="28" t="s">
        <v>105</v>
      </c>
    </row>
    <row r="414" spans="1:6" ht="47.25" x14ac:dyDescent="0.25">
      <c r="A414" s="26">
        <v>45778</v>
      </c>
      <c r="B414" s="26">
        <v>45778</v>
      </c>
      <c r="C414" s="42" t="s">
        <v>259</v>
      </c>
      <c r="D414" s="27" t="s">
        <v>260</v>
      </c>
      <c r="E414" s="28" t="s">
        <v>67</v>
      </c>
      <c r="F414" s="28" t="s">
        <v>101</v>
      </c>
    </row>
    <row r="415" spans="1:6" ht="47.25" x14ac:dyDescent="0.25">
      <c r="A415" s="26">
        <v>45778</v>
      </c>
      <c r="B415" s="26">
        <v>45778</v>
      </c>
      <c r="C415" s="42" t="s">
        <v>259</v>
      </c>
      <c r="D415" s="27" t="s">
        <v>260</v>
      </c>
      <c r="E415" s="28" t="s">
        <v>79</v>
      </c>
      <c r="F415" s="28" t="s">
        <v>101</v>
      </c>
    </row>
    <row r="416" spans="1:6" ht="47.25" x14ac:dyDescent="0.25">
      <c r="A416" s="26">
        <v>45778</v>
      </c>
      <c r="B416" s="26">
        <v>45778</v>
      </c>
      <c r="C416" s="42" t="s">
        <v>259</v>
      </c>
      <c r="D416" s="27" t="s">
        <v>260</v>
      </c>
      <c r="E416" s="28" t="s">
        <v>94</v>
      </c>
      <c r="F416" s="28" t="s">
        <v>101</v>
      </c>
    </row>
    <row r="417" spans="1:6" ht="51" x14ac:dyDescent="0.25">
      <c r="A417" s="26">
        <v>45778</v>
      </c>
      <c r="B417" s="26">
        <v>45778</v>
      </c>
      <c r="C417" s="42" t="s">
        <v>259</v>
      </c>
      <c r="D417" s="27" t="s">
        <v>260</v>
      </c>
      <c r="E417" s="28" t="s">
        <v>80</v>
      </c>
      <c r="F417" s="28" t="s">
        <v>101</v>
      </c>
    </row>
    <row r="418" spans="1:6" ht="47.25" x14ac:dyDescent="0.25">
      <c r="A418" s="26">
        <v>45778</v>
      </c>
      <c r="B418" s="26">
        <v>45778</v>
      </c>
      <c r="C418" s="42" t="s">
        <v>259</v>
      </c>
      <c r="D418" s="27" t="s">
        <v>260</v>
      </c>
      <c r="E418" s="28" t="s">
        <v>81</v>
      </c>
      <c r="F418" s="28" t="s">
        <v>101</v>
      </c>
    </row>
    <row r="419" spans="1:6" ht="47.25" x14ac:dyDescent="0.25">
      <c r="A419" s="26">
        <v>45778</v>
      </c>
      <c r="B419" s="26">
        <v>45778</v>
      </c>
      <c r="C419" s="42" t="s">
        <v>259</v>
      </c>
      <c r="D419" s="27" t="s">
        <v>260</v>
      </c>
      <c r="E419" s="28" t="s">
        <v>82</v>
      </c>
      <c r="F419" s="28" t="s">
        <v>101</v>
      </c>
    </row>
    <row r="420" spans="1:6" ht="47.25" x14ac:dyDescent="0.25">
      <c r="A420" s="26">
        <v>45778</v>
      </c>
      <c r="B420" s="26">
        <v>45778</v>
      </c>
      <c r="C420" s="42" t="s">
        <v>259</v>
      </c>
      <c r="D420" s="27" t="s">
        <v>260</v>
      </c>
      <c r="E420" s="28" t="s">
        <v>70</v>
      </c>
      <c r="F420" s="28" t="s">
        <v>101</v>
      </c>
    </row>
    <row r="421" spans="1:6" ht="47.25" x14ac:dyDescent="0.25">
      <c r="A421" s="26">
        <v>45778</v>
      </c>
      <c r="B421" s="26">
        <v>45778</v>
      </c>
      <c r="C421" s="42" t="s">
        <v>259</v>
      </c>
      <c r="D421" s="27" t="s">
        <v>260</v>
      </c>
      <c r="E421" s="28" t="s">
        <v>83</v>
      </c>
      <c r="F421" s="28" t="s">
        <v>101</v>
      </c>
    </row>
    <row r="422" spans="1:6" ht="51" x14ac:dyDescent="0.25">
      <c r="A422" s="26">
        <v>45778</v>
      </c>
      <c r="B422" s="26">
        <v>45778</v>
      </c>
      <c r="C422" s="42" t="s">
        <v>259</v>
      </c>
      <c r="D422" s="27" t="s">
        <v>260</v>
      </c>
      <c r="E422" s="28" t="s">
        <v>84</v>
      </c>
      <c r="F422" s="28" t="s">
        <v>101</v>
      </c>
    </row>
    <row r="423" spans="1:6" ht="51" x14ac:dyDescent="0.25">
      <c r="A423" s="26">
        <v>45778</v>
      </c>
      <c r="B423" s="26">
        <v>45778</v>
      </c>
      <c r="C423" s="42" t="s">
        <v>259</v>
      </c>
      <c r="D423" s="27" t="s">
        <v>260</v>
      </c>
      <c r="E423" s="28" t="s">
        <v>85</v>
      </c>
      <c r="F423" s="28" t="s">
        <v>101</v>
      </c>
    </row>
    <row r="424" spans="1:6" ht="47.25" x14ac:dyDescent="0.25">
      <c r="A424" s="26">
        <v>45778</v>
      </c>
      <c r="B424" s="26">
        <v>45778</v>
      </c>
      <c r="C424" s="42" t="s">
        <v>259</v>
      </c>
      <c r="D424" s="27" t="s">
        <v>260</v>
      </c>
      <c r="E424" s="28" t="s">
        <v>86</v>
      </c>
      <c r="F424" s="28" t="s">
        <v>101</v>
      </c>
    </row>
    <row r="425" spans="1:6" ht="110.25" x14ac:dyDescent="0.25">
      <c r="A425" s="26">
        <f>+'Key Dates'!$B$7-98</f>
        <v>45783</v>
      </c>
      <c r="B425" s="26">
        <f>+'Key Dates'!$B$7-98</f>
        <v>45783</v>
      </c>
      <c r="C425" s="42" t="s">
        <v>261</v>
      </c>
      <c r="D425" s="27" t="s">
        <v>262</v>
      </c>
      <c r="E425" s="28" t="s">
        <v>67</v>
      </c>
      <c r="F425" s="28" t="s">
        <v>68</v>
      </c>
    </row>
    <row r="426" spans="1:6" ht="110.25" x14ac:dyDescent="0.25">
      <c r="A426" s="26">
        <f>+'Key Dates'!$B$7-98</f>
        <v>45783</v>
      </c>
      <c r="B426" s="26">
        <f>+'Key Dates'!$B$7-98</f>
        <v>45783</v>
      </c>
      <c r="C426" s="42" t="s">
        <v>261</v>
      </c>
      <c r="D426" s="27" t="s">
        <v>262</v>
      </c>
      <c r="E426" s="28" t="s">
        <v>94</v>
      </c>
      <c r="F426" s="28" t="s">
        <v>68</v>
      </c>
    </row>
    <row r="427" spans="1:6" ht="110.25" x14ac:dyDescent="0.25">
      <c r="A427" s="26">
        <f>+'Key Dates'!$B$7-98</f>
        <v>45783</v>
      </c>
      <c r="B427" s="26">
        <f>+'Key Dates'!$B$7-98</f>
        <v>45783</v>
      </c>
      <c r="C427" s="42" t="s">
        <v>261</v>
      </c>
      <c r="D427" s="27" t="s">
        <v>262</v>
      </c>
      <c r="E427" s="28" t="s">
        <v>81</v>
      </c>
      <c r="F427" s="28" t="s">
        <v>68</v>
      </c>
    </row>
    <row r="428" spans="1:6" ht="110.25" x14ac:dyDescent="0.25">
      <c r="A428" s="26">
        <f>+'Key Dates'!$B$7-98</f>
        <v>45783</v>
      </c>
      <c r="B428" s="26">
        <f>+'Key Dates'!$B$7-98</f>
        <v>45783</v>
      </c>
      <c r="C428" s="42" t="s">
        <v>261</v>
      </c>
      <c r="D428" s="27" t="s">
        <v>262</v>
      </c>
      <c r="E428" s="28" t="s">
        <v>82</v>
      </c>
      <c r="F428" s="28" t="s">
        <v>68</v>
      </c>
    </row>
    <row r="429" spans="1:6" ht="110.25" x14ac:dyDescent="0.25">
      <c r="A429" s="26">
        <f>+'Key Dates'!$B$7-98</f>
        <v>45783</v>
      </c>
      <c r="B429" s="26">
        <f>+'Key Dates'!$B$7-98</f>
        <v>45783</v>
      </c>
      <c r="C429" s="42" t="s">
        <v>261</v>
      </c>
      <c r="D429" s="27" t="s">
        <v>262</v>
      </c>
      <c r="E429" s="28" t="s">
        <v>70</v>
      </c>
      <c r="F429" s="28" t="s">
        <v>68</v>
      </c>
    </row>
    <row r="430" spans="1:6" ht="110.25" x14ac:dyDescent="0.25">
      <c r="A430" s="26">
        <f>+'Key Dates'!$B$7-98</f>
        <v>45783</v>
      </c>
      <c r="B430" s="26">
        <f>+'Key Dates'!$B$7-98</f>
        <v>45783</v>
      </c>
      <c r="C430" s="42" t="s">
        <v>261</v>
      </c>
      <c r="D430" s="27" t="s">
        <v>262</v>
      </c>
      <c r="E430" s="28" t="s">
        <v>83</v>
      </c>
      <c r="F430" s="28" t="s">
        <v>68</v>
      </c>
    </row>
    <row r="431" spans="1:6" ht="110.25" x14ac:dyDescent="0.25">
      <c r="A431" s="26">
        <f>+'Key Dates'!$B$7-98</f>
        <v>45783</v>
      </c>
      <c r="B431" s="26">
        <f>+'Key Dates'!$B$7-98</f>
        <v>45783</v>
      </c>
      <c r="C431" s="42" t="s">
        <v>261</v>
      </c>
      <c r="D431" s="27" t="s">
        <v>262</v>
      </c>
      <c r="E431" s="28" t="s">
        <v>84</v>
      </c>
      <c r="F431" s="28" t="s">
        <v>68</v>
      </c>
    </row>
    <row r="432" spans="1:6" ht="51" x14ac:dyDescent="0.25">
      <c r="A432" s="26">
        <f>+'Key Dates'!$B$44-14</f>
        <v>45783</v>
      </c>
      <c r="B432" s="26">
        <f>+'Key Dates'!$B$44-14</f>
        <v>45783</v>
      </c>
      <c r="C432" s="42" t="s">
        <v>574</v>
      </c>
      <c r="D432" s="27" t="s">
        <v>263</v>
      </c>
      <c r="E432" s="28" t="s">
        <v>67</v>
      </c>
      <c r="F432" s="28" t="s">
        <v>114</v>
      </c>
    </row>
    <row r="433" spans="1:6" ht="51" x14ac:dyDescent="0.25">
      <c r="A433" s="26">
        <f>+'Key Dates'!$B$44-14</f>
        <v>45783</v>
      </c>
      <c r="B433" s="26">
        <f>+'Key Dates'!$B$44-14</f>
        <v>45783</v>
      </c>
      <c r="C433" s="42" t="s">
        <v>574</v>
      </c>
      <c r="D433" s="27" t="s">
        <v>263</v>
      </c>
      <c r="E433" s="28" t="s">
        <v>69</v>
      </c>
      <c r="F433" s="28" t="s">
        <v>114</v>
      </c>
    </row>
    <row r="434" spans="1:6" ht="51" x14ac:dyDescent="0.25">
      <c r="A434" s="26">
        <f>+'Key Dates'!$B$44-14</f>
        <v>45783</v>
      </c>
      <c r="B434" s="26">
        <f>+'Key Dates'!$B$44-14</f>
        <v>45783</v>
      </c>
      <c r="C434" s="42" t="s">
        <v>574</v>
      </c>
      <c r="D434" s="27" t="s">
        <v>263</v>
      </c>
      <c r="E434" s="28" t="s">
        <v>81</v>
      </c>
      <c r="F434" s="28" t="s">
        <v>114</v>
      </c>
    </row>
    <row r="435" spans="1:6" ht="51" x14ac:dyDescent="0.25">
      <c r="A435" s="26">
        <f>+'Key Dates'!$B$44-14</f>
        <v>45783</v>
      </c>
      <c r="B435" s="26">
        <f>+'Key Dates'!$B$44-14</f>
        <v>45783</v>
      </c>
      <c r="C435" s="42" t="s">
        <v>574</v>
      </c>
      <c r="D435" s="27" t="s">
        <v>263</v>
      </c>
      <c r="E435" s="28" t="s">
        <v>84</v>
      </c>
      <c r="F435" s="28" t="s">
        <v>114</v>
      </c>
    </row>
    <row r="436" spans="1:6" ht="51" x14ac:dyDescent="0.25">
      <c r="A436" s="26">
        <f>+'Key Dates'!$B$44-11</f>
        <v>45786</v>
      </c>
      <c r="B436" s="26">
        <f>+'Key Dates'!$B$44-11</f>
        <v>45786</v>
      </c>
      <c r="C436" s="42" t="s">
        <v>575</v>
      </c>
      <c r="D436" s="27" t="s">
        <v>263</v>
      </c>
      <c r="E436" s="28" t="s">
        <v>67</v>
      </c>
      <c r="F436" s="28" t="s">
        <v>114</v>
      </c>
    </row>
    <row r="437" spans="1:6" ht="51" x14ac:dyDescent="0.25">
      <c r="A437" s="26">
        <f>+'Key Dates'!$B$44-11</f>
        <v>45786</v>
      </c>
      <c r="B437" s="26">
        <f>+'Key Dates'!$B$44-11</f>
        <v>45786</v>
      </c>
      <c r="C437" s="42" t="s">
        <v>575</v>
      </c>
      <c r="D437" s="27" t="s">
        <v>263</v>
      </c>
      <c r="E437" s="28" t="s">
        <v>69</v>
      </c>
      <c r="F437" s="28" t="s">
        <v>114</v>
      </c>
    </row>
    <row r="438" spans="1:6" ht="51" x14ac:dyDescent="0.25">
      <c r="A438" s="26">
        <f>+'Key Dates'!$B$44-11</f>
        <v>45786</v>
      </c>
      <c r="B438" s="26">
        <f>+'Key Dates'!$B$44-11</f>
        <v>45786</v>
      </c>
      <c r="C438" s="42" t="s">
        <v>575</v>
      </c>
      <c r="D438" s="27" t="s">
        <v>263</v>
      </c>
      <c r="E438" s="28" t="s">
        <v>81</v>
      </c>
      <c r="F438" s="28" t="s">
        <v>114</v>
      </c>
    </row>
    <row r="439" spans="1:6" ht="51" x14ac:dyDescent="0.25">
      <c r="A439" s="26">
        <f>+'Key Dates'!$B$44-11</f>
        <v>45786</v>
      </c>
      <c r="B439" s="26">
        <f>+'Key Dates'!$B$44-11</f>
        <v>45786</v>
      </c>
      <c r="C439" s="42" t="s">
        <v>575</v>
      </c>
      <c r="D439" s="27" t="s">
        <v>263</v>
      </c>
      <c r="E439" s="28" t="s">
        <v>84</v>
      </c>
      <c r="F439" s="28" t="s">
        <v>114</v>
      </c>
    </row>
    <row r="440" spans="1:6" ht="204" x14ac:dyDescent="0.25">
      <c r="A440" s="26">
        <f>+'Key Dates'!$B$38</f>
        <v>45790</v>
      </c>
      <c r="B440" s="26">
        <f>+'Key Dates'!$B$38</f>
        <v>45790</v>
      </c>
      <c r="C440" s="46" t="s">
        <v>576</v>
      </c>
      <c r="D440" s="31" t="s">
        <v>159</v>
      </c>
      <c r="E440" s="32" t="s">
        <v>179</v>
      </c>
      <c r="F440" s="32" t="s">
        <v>134</v>
      </c>
    </row>
    <row r="441" spans="1:6" ht="204" x14ac:dyDescent="0.25">
      <c r="A441" s="26">
        <f>+'Key Dates'!$B$38</f>
        <v>45790</v>
      </c>
      <c r="B441" s="26">
        <f>+'Key Dates'!$B$38</f>
        <v>45790</v>
      </c>
      <c r="C441" s="46" t="s">
        <v>577</v>
      </c>
      <c r="D441" s="31" t="s">
        <v>160</v>
      </c>
      <c r="E441" s="32" t="s">
        <v>179</v>
      </c>
      <c r="F441" s="32" t="s">
        <v>134</v>
      </c>
    </row>
    <row r="442" spans="1:6" ht="141.75" x14ac:dyDescent="0.25">
      <c r="A442" s="26">
        <f>+'Key Dates'!$B$38</f>
        <v>45790</v>
      </c>
      <c r="B442" s="26">
        <f>+'Key Dates'!$B$38</f>
        <v>45790</v>
      </c>
      <c r="C442" s="46" t="s">
        <v>578</v>
      </c>
      <c r="D442" s="31" t="s">
        <v>161</v>
      </c>
      <c r="E442" s="32" t="s">
        <v>179</v>
      </c>
      <c r="F442" s="32" t="s">
        <v>134</v>
      </c>
    </row>
    <row r="443" spans="1:6" ht="94.5" x14ac:dyDescent="0.25">
      <c r="A443" s="26">
        <f>+'Key Dates'!$B$38</f>
        <v>45790</v>
      </c>
      <c r="B443" s="26">
        <f>+'Key Dates'!$B$38</f>
        <v>45790</v>
      </c>
      <c r="C443" s="44" t="s">
        <v>579</v>
      </c>
      <c r="D443" s="31" t="s">
        <v>162</v>
      </c>
      <c r="E443" s="32" t="s">
        <v>179</v>
      </c>
      <c r="F443" s="32" t="s">
        <v>134</v>
      </c>
    </row>
    <row r="444" spans="1:6" ht="126" x14ac:dyDescent="0.25">
      <c r="A444" s="26">
        <f>+'Key Dates'!$B$38</f>
        <v>45790</v>
      </c>
      <c r="B444" s="26">
        <f>+'Key Dates'!$B$38</f>
        <v>45790</v>
      </c>
      <c r="C444" s="44" t="s">
        <v>580</v>
      </c>
      <c r="D444" s="31" t="s">
        <v>163</v>
      </c>
      <c r="E444" s="32" t="s">
        <v>179</v>
      </c>
      <c r="F444" s="32" t="s">
        <v>134</v>
      </c>
    </row>
    <row r="445" spans="1:6" ht="94.5" x14ac:dyDescent="0.25">
      <c r="A445" s="26">
        <f>+'Key Dates'!$B$38+3</f>
        <v>45793</v>
      </c>
      <c r="B445" s="26">
        <f>+'Key Dates'!$B$38+10</f>
        <v>45800</v>
      </c>
      <c r="C445" s="43" t="s">
        <v>264</v>
      </c>
      <c r="D445" s="29" t="s">
        <v>174</v>
      </c>
      <c r="E445" s="30" t="s">
        <v>179</v>
      </c>
      <c r="F445" s="30" t="s">
        <v>91</v>
      </c>
    </row>
    <row r="446" spans="1:6" ht="110.25" x14ac:dyDescent="0.25">
      <c r="A446" s="26">
        <f>+'Key Dates'!$B$7-86</f>
        <v>45795</v>
      </c>
      <c r="B446" s="26">
        <f>+'Key Dates'!$B$7-86</f>
        <v>45795</v>
      </c>
      <c r="C446" s="42" t="s">
        <v>265</v>
      </c>
      <c r="D446" s="27" t="s">
        <v>66</v>
      </c>
      <c r="E446" s="28" t="s">
        <v>67</v>
      </c>
      <c r="F446" s="28" t="s">
        <v>68</v>
      </c>
    </row>
    <row r="447" spans="1:6" ht="110.25" x14ac:dyDescent="0.25">
      <c r="A447" s="26">
        <f>+'Key Dates'!$B$7-86</f>
        <v>45795</v>
      </c>
      <c r="B447" s="26">
        <f>+'Key Dates'!$B$7-86</f>
        <v>45795</v>
      </c>
      <c r="C447" s="42" t="s">
        <v>265</v>
      </c>
      <c r="D447" s="27" t="s">
        <v>66</v>
      </c>
      <c r="E447" s="28" t="s">
        <v>69</v>
      </c>
      <c r="F447" s="28" t="s">
        <v>68</v>
      </c>
    </row>
    <row r="448" spans="1:6" ht="110.25" x14ac:dyDescent="0.25">
      <c r="A448" s="26">
        <f>+'Key Dates'!$B$7-86</f>
        <v>45795</v>
      </c>
      <c r="B448" s="26">
        <f>+'Key Dates'!$B$7-86</f>
        <v>45795</v>
      </c>
      <c r="C448" s="42" t="s">
        <v>265</v>
      </c>
      <c r="D448" s="27" t="s">
        <v>66</v>
      </c>
      <c r="E448" s="28" t="s">
        <v>81</v>
      </c>
      <c r="F448" s="28" t="s">
        <v>68</v>
      </c>
    </row>
    <row r="449" spans="1:6" ht="110.25" x14ac:dyDescent="0.25">
      <c r="A449" s="26">
        <f>+'Key Dates'!$B$7-86</f>
        <v>45795</v>
      </c>
      <c r="B449" s="26">
        <f>+'Key Dates'!$B$7-86</f>
        <v>45795</v>
      </c>
      <c r="C449" s="42" t="s">
        <v>265</v>
      </c>
      <c r="D449" s="27" t="s">
        <v>66</v>
      </c>
      <c r="E449" s="28" t="s">
        <v>82</v>
      </c>
      <c r="F449" s="28" t="s">
        <v>68</v>
      </c>
    </row>
    <row r="450" spans="1:6" ht="51" x14ac:dyDescent="0.25">
      <c r="A450" s="26">
        <f>+'Key Dates'!$B$20</f>
        <v>45796</v>
      </c>
      <c r="B450" s="26">
        <f>+'Key Dates'!$B$20</f>
        <v>45796</v>
      </c>
      <c r="C450" s="42" t="s">
        <v>266</v>
      </c>
      <c r="D450" s="27" t="s">
        <v>267</v>
      </c>
      <c r="E450" s="28" t="s">
        <v>111</v>
      </c>
      <c r="F450" s="28" t="s">
        <v>111</v>
      </c>
    </row>
    <row r="451" spans="1:6" ht="51" x14ac:dyDescent="0.25">
      <c r="A451" s="26">
        <f>+'Key Dates'!$B$20</f>
        <v>45796</v>
      </c>
      <c r="B451" s="26">
        <f>+'Key Dates'!$B$20</f>
        <v>45796</v>
      </c>
      <c r="C451" s="42" t="s">
        <v>266</v>
      </c>
      <c r="D451" s="27" t="s">
        <v>267</v>
      </c>
      <c r="E451" s="28" t="s">
        <v>67</v>
      </c>
      <c r="F451" s="28" t="s">
        <v>111</v>
      </c>
    </row>
    <row r="452" spans="1:6" ht="51" x14ac:dyDescent="0.25">
      <c r="A452" s="26">
        <f>+'Key Dates'!$B$20</f>
        <v>45796</v>
      </c>
      <c r="B452" s="26">
        <f>+'Key Dates'!$B$20</f>
        <v>45796</v>
      </c>
      <c r="C452" s="42" t="s">
        <v>266</v>
      </c>
      <c r="D452" s="27" t="s">
        <v>267</v>
      </c>
      <c r="E452" s="28" t="s">
        <v>78</v>
      </c>
      <c r="F452" s="28" t="s">
        <v>111</v>
      </c>
    </row>
    <row r="453" spans="1:6" ht="51" x14ac:dyDescent="0.25">
      <c r="A453" s="26">
        <f>+'Key Dates'!$B$20</f>
        <v>45796</v>
      </c>
      <c r="B453" s="26">
        <f>+'Key Dates'!$B$20</f>
        <v>45796</v>
      </c>
      <c r="C453" s="42" t="s">
        <v>266</v>
      </c>
      <c r="D453" s="27" t="s">
        <v>267</v>
      </c>
      <c r="E453" s="28" t="s">
        <v>79</v>
      </c>
      <c r="F453" s="28" t="s">
        <v>111</v>
      </c>
    </row>
    <row r="454" spans="1:6" ht="51" x14ac:dyDescent="0.25">
      <c r="A454" s="26">
        <f>+'Key Dates'!$B$20</f>
        <v>45796</v>
      </c>
      <c r="B454" s="26">
        <f>+'Key Dates'!$B$20</f>
        <v>45796</v>
      </c>
      <c r="C454" s="42" t="s">
        <v>266</v>
      </c>
      <c r="D454" s="27" t="s">
        <v>267</v>
      </c>
      <c r="E454" s="28" t="s">
        <v>69</v>
      </c>
      <c r="F454" s="28" t="s">
        <v>111</v>
      </c>
    </row>
    <row r="455" spans="1:6" ht="153" x14ac:dyDescent="0.25">
      <c r="A455" s="26">
        <f>+'Key Dates'!$B$7-84</f>
        <v>45797</v>
      </c>
      <c r="B455" s="26">
        <f>+'Key Dates'!$B$7-84</f>
        <v>45797</v>
      </c>
      <c r="C455" s="43" t="s">
        <v>581</v>
      </c>
      <c r="D455" s="29" t="s">
        <v>268</v>
      </c>
      <c r="E455" s="28" t="s">
        <v>67</v>
      </c>
      <c r="F455" s="28" t="s">
        <v>114</v>
      </c>
    </row>
    <row r="456" spans="1:6" ht="153" x14ac:dyDescent="0.25">
      <c r="A456" s="26">
        <f>+'Key Dates'!$B$7-84</f>
        <v>45797</v>
      </c>
      <c r="B456" s="26">
        <f>+'Key Dates'!$B$7-84</f>
        <v>45797</v>
      </c>
      <c r="C456" s="43" t="s">
        <v>581</v>
      </c>
      <c r="D456" s="29" t="s">
        <v>268</v>
      </c>
      <c r="E456" s="28" t="s">
        <v>69</v>
      </c>
      <c r="F456" s="28" t="s">
        <v>114</v>
      </c>
    </row>
    <row r="457" spans="1:6" ht="153" x14ac:dyDescent="0.25">
      <c r="A457" s="26">
        <f>+'Key Dates'!$B$7-84</f>
        <v>45797</v>
      </c>
      <c r="B457" s="26">
        <f>+'Key Dates'!$B$7-84</f>
        <v>45797</v>
      </c>
      <c r="C457" s="43" t="s">
        <v>581</v>
      </c>
      <c r="D457" s="29" t="s">
        <v>268</v>
      </c>
      <c r="E457" s="28" t="s">
        <v>81</v>
      </c>
      <c r="F457" s="28" t="s">
        <v>114</v>
      </c>
    </row>
    <row r="458" spans="1:6" ht="153" x14ac:dyDescent="0.25">
      <c r="A458" s="26">
        <f>+'Key Dates'!$B$7-84</f>
        <v>45797</v>
      </c>
      <c r="B458" s="26">
        <f>+'Key Dates'!$B$7-84</f>
        <v>45797</v>
      </c>
      <c r="C458" s="43" t="s">
        <v>581</v>
      </c>
      <c r="D458" s="29" t="s">
        <v>268</v>
      </c>
      <c r="E458" s="28" t="s">
        <v>82</v>
      </c>
      <c r="F458" s="28" t="s">
        <v>114</v>
      </c>
    </row>
    <row r="459" spans="1:6" ht="153" x14ac:dyDescent="0.25">
      <c r="A459" s="26">
        <f>+'Key Dates'!$B$7-84</f>
        <v>45797</v>
      </c>
      <c r="B459" s="26">
        <f>+'Key Dates'!$B$7-84</f>
        <v>45797</v>
      </c>
      <c r="C459" s="43" t="s">
        <v>581</v>
      </c>
      <c r="D459" s="29" t="s">
        <v>268</v>
      </c>
      <c r="E459" s="28" t="s">
        <v>70</v>
      </c>
      <c r="F459" s="28" t="s">
        <v>114</v>
      </c>
    </row>
    <row r="460" spans="1:6" ht="153" x14ac:dyDescent="0.25">
      <c r="A460" s="26">
        <f>+'Key Dates'!$B$7-84</f>
        <v>45797</v>
      </c>
      <c r="B460" s="26">
        <f>+'Key Dates'!$B$7-84</f>
        <v>45797</v>
      </c>
      <c r="C460" s="43" t="s">
        <v>581</v>
      </c>
      <c r="D460" s="29" t="s">
        <v>268</v>
      </c>
      <c r="E460" s="28" t="s">
        <v>83</v>
      </c>
      <c r="F460" s="28" t="s">
        <v>114</v>
      </c>
    </row>
    <row r="461" spans="1:6" ht="153" x14ac:dyDescent="0.25">
      <c r="A461" s="26">
        <f>+'Key Dates'!$B$7-84</f>
        <v>45797</v>
      </c>
      <c r="B461" s="26">
        <f>+'Key Dates'!$B$7-84</f>
        <v>45797</v>
      </c>
      <c r="C461" s="43" t="s">
        <v>581</v>
      </c>
      <c r="D461" s="29" t="s">
        <v>268</v>
      </c>
      <c r="E461" s="28" t="s">
        <v>84</v>
      </c>
      <c r="F461" s="28" t="s">
        <v>114</v>
      </c>
    </row>
    <row r="462" spans="1:6" ht="153" x14ac:dyDescent="0.25">
      <c r="A462" s="26">
        <f>+'Key Dates'!$B$7-84</f>
        <v>45797</v>
      </c>
      <c r="B462" s="26">
        <f>+'Key Dates'!$B$7-84</f>
        <v>45797</v>
      </c>
      <c r="C462" s="43" t="s">
        <v>581</v>
      </c>
      <c r="D462" s="29" t="s">
        <v>268</v>
      </c>
      <c r="E462" s="28" t="s">
        <v>85</v>
      </c>
      <c r="F462" s="28" t="s">
        <v>114</v>
      </c>
    </row>
    <row r="463" spans="1:6" ht="102" x14ac:dyDescent="0.25">
      <c r="A463" s="26">
        <f>+'Key Dates'!$B$7-84</f>
        <v>45797</v>
      </c>
      <c r="B463" s="26">
        <f>+'Key Dates'!$B$7-70</f>
        <v>45811</v>
      </c>
      <c r="C463" s="42" t="s">
        <v>269</v>
      </c>
      <c r="D463" s="27" t="s">
        <v>270</v>
      </c>
      <c r="E463" s="28" t="s">
        <v>67</v>
      </c>
      <c r="F463" s="28" t="s">
        <v>271</v>
      </c>
    </row>
    <row r="464" spans="1:6" ht="102" x14ac:dyDescent="0.25">
      <c r="A464" s="26">
        <f>+'Key Dates'!$B$7-84</f>
        <v>45797</v>
      </c>
      <c r="B464" s="26">
        <f>+'Key Dates'!$B$7-70</f>
        <v>45811</v>
      </c>
      <c r="C464" s="42" t="s">
        <v>269</v>
      </c>
      <c r="D464" s="27" t="s">
        <v>270</v>
      </c>
      <c r="E464" s="28" t="s">
        <v>78</v>
      </c>
      <c r="F464" s="28" t="s">
        <v>271</v>
      </c>
    </row>
    <row r="465" spans="1:6" ht="102" x14ac:dyDescent="0.25">
      <c r="A465" s="26">
        <f>+'Key Dates'!$B$7-84</f>
        <v>45797</v>
      </c>
      <c r="B465" s="26">
        <f>+'Key Dates'!$B$7-70</f>
        <v>45811</v>
      </c>
      <c r="C465" s="42" t="s">
        <v>269</v>
      </c>
      <c r="D465" s="27" t="s">
        <v>270</v>
      </c>
      <c r="E465" s="28" t="s">
        <v>79</v>
      </c>
      <c r="F465" s="28" t="s">
        <v>271</v>
      </c>
    </row>
    <row r="466" spans="1:6" ht="102" x14ac:dyDescent="0.25">
      <c r="A466" s="26">
        <f>+'Key Dates'!$B$7-84</f>
        <v>45797</v>
      </c>
      <c r="B466" s="26">
        <f>+'Key Dates'!$B$7-70</f>
        <v>45811</v>
      </c>
      <c r="C466" s="42" t="s">
        <v>269</v>
      </c>
      <c r="D466" s="27" t="s">
        <v>270</v>
      </c>
      <c r="E466" s="28" t="s">
        <v>69</v>
      </c>
      <c r="F466" s="28" t="s">
        <v>271</v>
      </c>
    </row>
    <row r="467" spans="1:6" ht="102" x14ac:dyDescent="0.25">
      <c r="A467" s="26">
        <f>+'Key Dates'!$B$7-84</f>
        <v>45797</v>
      </c>
      <c r="B467" s="26">
        <f>+'Key Dates'!$B$7-70</f>
        <v>45811</v>
      </c>
      <c r="C467" s="42" t="s">
        <v>269</v>
      </c>
      <c r="D467" s="27" t="s">
        <v>270</v>
      </c>
      <c r="E467" s="28" t="s">
        <v>80</v>
      </c>
      <c r="F467" s="28" t="s">
        <v>271</v>
      </c>
    </row>
    <row r="468" spans="1:6" ht="102" x14ac:dyDescent="0.25">
      <c r="A468" s="26">
        <f>+'Key Dates'!$B$7-84</f>
        <v>45797</v>
      </c>
      <c r="B468" s="26">
        <f>+'Key Dates'!$B$7-70</f>
        <v>45811</v>
      </c>
      <c r="C468" s="42" t="s">
        <v>269</v>
      </c>
      <c r="D468" s="27" t="s">
        <v>270</v>
      </c>
      <c r="E468" s="28" t="s">
        <v>81</v>
      </c>
      <c r="F468" s="28" t="s">
        <v>271</v>
      </c>
    </row>
    <row r="469" spans="1:6" ht="102" x14ac:dyDescent="0.25">
      <c r="A469" s="26">
        <f>+'Key Dates'!$B$7-84</f>
        <v>45797</v>
      </c>
      <c r="B469" s="26">
        <f>+'Key Dates'!$B$7-70</f>
        <v>45811</v>
      </c>
      <c r="C469" s="42" t="s">
        <v>269</v>
      </c>
      <c r="D469" s="27" t="s">
        <v>270</v>
      </c>
      <c r="E469" s="28" t="s">
        <v>84</v>
      </c>
      <c r="F469" s="28" t="s">
        <v>271</v>
      </c>
    </row>
    <row r="470" spans="1:6" ht="110.25" x14ac:dyDescent="0.25">
      <c r="A470" s="26">
        <f>+'Key Dates'!$B$7-84</f>
        <v>45797</v>
      </c>
      <c r="B470" s="26">
        <f>+'Key Dates'!$B$7-70</f>
        <v>45811</v>
      </c>
      <c r="C470" s="42" t="s">
        <v>272</v>
      </c>
      <c r="D470" s="27" t="s">
        <v>273</v>
      </c>
      <c r="E470" s="28" t="s">
        <v>67</v>
      </c>
      <c r="F470" s="28" t="s">
        <v>74</v>
      </c>
    </row>
    <row r="471" spans="1:6" ht="110.25" x14ac:dyDescent="0.25">
      <c r="A471" s="26">
        <f>+'Key Dates'!$B$7-84</f>
        <v>45797</v>
      </c>
      <c r="B471" s="26">
        <f>+'Key Dates'!$B$7-70</f>
        <v>45811</v>
      </c>
      <c r="C471" s="42" t="s">
        <v>272</v>
      </c>
      <c r="D471" s="27" t="s">
        <v>273</v>
      </c>
      <c r="E471" s="28" t="s">
        <v>78</v>
      </c>
      <c r="F471" s="28" t="s">
        <v>74</v>
      </c>
    </row>
    <row r="472" spans="1:6" ht="110.25" x14ac:dyDescent="0.25">
      <c r="A472" s="26">
        <f>+'Key Dates'!$B$7-84</f>
        <v>45797</v>
      </c>
      <c r="B472" s="26">
        <f>+'Key Dates'!$B$7-70</f>
        <v>45811</v>
      </c>
      <c r="C472" s="42" t="s">
        <v>272</v>
      </c>
      <c r="D472" s="27" t="s">
        <v>273</v>
      </c>
      <c r="E472" s="28" t="s">
        <v>69</v>
      </c>
      <c r="F472" s="28" t="s">
        <v>74</v>
      </c>
    </row>
    <row r="473" spans="1:6" ht="110.25" x14ac:dyDescent="0.25">
      <c r="A473" s="26">
        <f>+'Key Dates'!$B$7-84</f>
        <v>45797</v>
      </c>
      <c r="B473" s="26">
        <f>+'Key Dates'!$B$7-70</f>
        <v>45811</v>
      </c>
      <c r="C473" s="42" t="s">
        <v>272</v>
      </c>
      <c r="D473" s="27" t="s">
        <v>273</v>
      </c>
      <c r="E473" s="28" t="s">
        <v>81</v>
      </c>
      <c r="F473" s="28" t="s">
        <v>74</v>
      </c>
    </row>
    <row r="474" spans="1:6" ht="94.5" x14ac:dyDescent="0.25">
      <c r="A474" s="26">
        <f>+'Key Dates'!$B$7-84</f>
        <v>45797</v>
      </c>
      <c r="B474" s="26">
        <f>+'Key Dates'!$B$7-56</f>
        <v>45825</v>
      </c>
      <c r="C474" s="42" t="s">
        <v>274</v>
      </c>
      <c r="D474" s="27" t="s">
        <v>275</v>
      </c>
      <c r="E474" s="28" t="s">
        <v>67</v>
      </c>
      <c r="F474" s="28" t="s">
        <v>74</v>
      </c>
    </row>
    <row r="475" spans="1:6" ht="94.5" x14ac:dyDescent="0.25">
      <c r="A475" s="26">
        <f>+'Key Dates'!$B$7-84</f>
        <v>45797</v>
      </c>
      <c r="B475" s="26">
        <f>+'Key Dates'!$B$7-56</f>
        <v>45825</v>
      </c>
      <c r="C475" s="42" t="s">
        <v>274</v>
      </c>
      <c r="D475" s="27" t="s">
        <v>275</v>
      </c>
      <c r="E475" s="28" t="s">
        <v>78</v>
      </c>
      <c r="F475" s="28" t="s">
        <v>74</v>
      </c>
    </row>
    <row r="476" spans="1:6" ht="94.5" x14ac:dyDescent="0.25">
      <c r="A476" s="26">
        <f>+'Key Dates'!$B$7-84</f>
        <v>45797</v>
      </c>
      <c r="B476" s="26">
        <f>+'Key Dates'!$B$7-56</f>
        <v>45825</v>
      </c>
      <c r="C476" s="42" t="s">
        <v>274</v>
      </c>
      <c r="D476" s="27" t="s">
        <v>275</v>
      </c>
      <c r="E476" s="28" t="s">
        <v>69</v>
      </c>
      <c r="F476" s="28" t="s">
        <v>74</v>
      </c>
    </row>
    <row r="477" spans="1:6" ht="94.5" x14ac:dyDescent="0.25">
      <c r="A477" s="26">
        <f>+'Key Dates'!$B$7-84</f>
        <v>45797</v>
      </c>
      <c r="B477" s="26">
        <f>+'Key Dates'!$B$7-56</f>
        <v>45825</v>
      </c>
      <c r="C477" s="42" t="s">
        <v>274</v>
      </c>
      <c r="D477" s="27" t="s">
        <v>275</v>
      </c>
      <c r="E477" s="28" t="s">
        <v>81</v>
      </c>
      <c r="F477" s="28" t="s">
        <v>74</v>
      </c>
    </row>
    <row r="478" spans="1:6" ht="94.5" x14ac:dyDescent="0.25">
      <c r="A478" s="26">
        <v>45797</v>
      </c>
      <c r="B478" s="26">
        <f>+'Key Dates'!$B$8-126</f>
        <v>45839</v>
      </c>
      <c r="C478" s="42" t="s">
        <v>276</v>
      </c>
      <c r="D478" s="27" t="s">
        <v>277</v>
      </c>
      <c r="E478" s="28" t="s">
        <v>67</v>
      </c>
      <c r="F478" s="28" t="s">
        <v>134</v>
      </c>
    </row>
    <row r="479" spans="1:6" ht="94.5" x14ac:dyDescent="0.25">
      <c r="A479" s="26">
        <v>45797</v>
      </c>
      <c r="B479" s="26">
        <f>+'Key Dates'!$B$8-126</f>
        <v>45839</v>
      </c>
      <c r="C479" s="42" t="s">
        <v>276</v>
      </c>
      <c r="D479" s="27" t="s">
        <v>277</v>
      </c>
      <c r="E479" s="28" t="s">
        <v>69</v>
      </c>
      <c r="F479" s="28" t="s">
        <v>134</v>
      </c>
    </row>
    <row r="480" spans="1:6" ht="94.5" x14ac:dyDescent="0.25">
      <c r="A480" s="26">
        <v>45797</v>
      </c>
      <c r="B480" s="26">
        <f>+'Key Dates'!$B$8-126</f>
        <v>45839</v>
      </c>
      <c r="C480" s="42" t="s">
        <v>276</v>
      </c>
      <c r="D480" s="27" t="s">
        <v>277</v>
      </c>
      <c r="E480" s="28" t="s">
        <v>81</v>
      </c>
      <c r="F480" s="28" t="s">
        <v>134</v>
      </c>
    </row>
    <row r="481" spans="1:6" ht="94.5" x14ac:dyDescent="0.25">
      <c r="A481" s="26">
        <v>45797</v>
      </c>
      <c r="B481" s="26">
        <f>+'Key Dates'!$B$8-126</f>
        <v>45839</v>
      </c>
      <c r="C481" s="42" t="s">
        <v>276</v>
      </c>
      <c r="D481" s="27" t="s">
        <v>277</v>
      </c>
      <c r="E481" s="28" t="s">
        <v>82</v>
      </c>
      <c r="F481" s="28" t="s">
        <v>134</v>
      </c>
    </row>
    <row r="482" spans="1:6" ht="94.5" x14ac:dyDescent="0.25">
      <c r="A482" s="26">
        <v>45797</v>
      </c>
      <c r="B482" s="26">
        <f>+'Key Dates'!$B$8-126</f>
        <v>45839</v>
      </c>
      <c r="C482" s="42" t="s">
        <v>276</v>
      </c>
      <c r="D482" s="27" t="s">
        <v>277</v>
      </c>
      <c r="E482" s="28" t="s">
        <v>84</v>
      </c>
      <c r="F482" s="28" t="s">
        <v>134</v>
      </c>
    </row>
    <row r="483" spans="1:6" ht="94.5" x14ac:dyDescent="0.25">
      <c r="A483" s="26">
        <v>45797</v>
      </c>
      <c r="B483" s="26">
        <f>+'Key Dates'!$B$8-126</f>
        <v>45839</v>
      </c>
      <c r="C483" s="42" t="s">
        <v>276</v>
      </c>
      <c r="D483" s="27" t="s">
        <v>277</v>
      </c>
      <c r="E483" s="28" t="s">
        <v>85</v>
      </c>
      <c r="F483" s="28" t="s">
        <v>134</v>
      </c>
    </row>
    <row r="484" spans="1:6" ht="63" x14ac:dyDescent="0.25">
      <c r="A484" s="26">
        <f>+'Key Dates'!$B$7-84</f>
        <v>45797</v>
      </c>
      <c r="B484" s="26">
        <f>+'Key Dates'!$B$8+14</f>
        <v>45979</v>
      </c>
      <c r="C484" s="42" t="s">
        <v>582</v>
      </c>
      <c r="D484" s="27" t="s">
        <v>148</v>
      </c>
      <c r="E484" s="28" t="s">
        <v>67</v>
      </c>
      <c r="F484" s="28" t="s">
        <v>74</v>
      </c>
    </row>
    <row r="485" spans="1:6" ht="63" x14ac:dyDescent="0.25">
      <c r="A485" s="26">
        <f>+'Key Dates'!$B$7-84</f>
        <v>45797</v>
      </c>
      <c r="B485" s="26">
        <f>+'Key Dates'!$B$8+14</f>
        <v>45979</v>
      </c>
      <c r="C485" s="42" t="s">
        <v>582</v>
      </c>
      <c r="D485" s="27" t="s">
        <v>148</v>
      </c>
      <c r="E485" s="28" t="s">
        <v>78</v>
      </c>
      <c r="F485" s="28" t="s">
        <v>74</v>
      </c>
    </row>
    <row r="486" spans="1:6" ht="63" x14ac:dyDescent="0.25">
      <c r="A486" s="26">
        <f>+'Key Dates'!$B$7-84</f>
        <v>45797</v>
      </c>
      <c r="B486" s="26">
        <f>+'Key Dates'!$B$8+14</f>
        <v>45979</v>
      </c>
      <c r="C486" s="42" t="s">
        <v>582</v>
      </c>
      <c r="D486" s="27" t="s">
        <v>148</v>
      </c>
      <c r="E486" s="28" t="s">
        <v>69</v>
      </c>
      <c r="F486" s="28" t="s">
        <v>74</v>
      </c>
    </row>
    <row r="487" spans="1:6" ht="63" x14ac:dyDescent="0.25">
      <c r="A487" s="26">
        <f>+'Key Dates'!$B$7-84</f>
        <v>45797</v>
      </c>
      <c r="B487" s="26">
        <f>+'Key Dates'!$B$8+14</f>
        <v>45979</v>
      </c>
      <c r="C487" s="42" t="s">
        <v>582</v>
      </c>
      <c r="D487" s="27" t="s">
        <v>148</v>
      </c>
      <c r="E487" s="28" t="s">
        <v>81</v>
      </c>
      <c r="F487" s="28" t="s">
        <v>74</v>
      </c>
    </row>
    <row r="488" spans="1:6" ht="63" x14ac:dyDescent="0.25">
      <c r="A488" s="26">
        <f>+'Key Dates'!$B$7-84</f>
        <v>45797</v>
      </c>
      <c r="B488" s="26">
        <f>+'Key Dates'!$B$8+14</f>
        <v>45979</v>
      </c>
      <c r="C488" s="42" t="s">
        <v>582</v>
      </c>
      <c r="D488" s="27" t="s">
        <v>148</v>
      </c>
      <c r="E488" s="28" t="s">
        <v>84</v>
      </c>
      <c r="F488" s="28" t="s">
        <v>74</v>
      </c>
    </row>
    <row r="489" spans="1:6" ht="126" x14ac:dyDescent="0.25">
      <c r="A489" s="26">
        <f>+'Key Dates'!$B$7-84</f>
        <v>45797</v>
      </c>
      <c r="B489" s="26">
        <f>+'Key Dates'!$B$8+30</f>
        <v>45995</v>
      </c>
      <c r="C489" s="42" t="s">
        <v>278</v>
      </c>
      <c r="D489" s="27" t="s">
        <v>88</v>
      </c>
      <c r="E489" s="28" t="s">
        <v>67</v>
      </c>
      <c r="F489" s="28" t="s">
        <v>74</v>
      </c>
    </row>
    <row r="490" spans="1:6" ht="126" x14ac:dyDescent="0.25">
      <c r="A490" s="26">
        <f>+'Key Dates'!$B$7-84</f>
        <v>45797</v>
      </c>
      <c r="B490" s="26">
        <f>+'Key Dates'!$B$8+30</f>
        <v>45995</v>
      </c>
      <c r="C490" s="42" t="s">
        <v>278</v>
      </c>
      <c r="D490" s="27" t="s">
        <v>88</v>
      </c>
      <c r="E490" s="28" t="s">
        <v>78</v>
      </c>
      <c r="F490" s="28" t="s">
        <v>74</v>
      </c>
    </row>
    <row r="491" spans="1:6" ht="126" x14ac:dyDescent="0.25">
      <c r="A491" s="26">
        <f>+'Key Dates'!$B$7-84</f>
        <v>45797</v>
      </c>
      <c r="B491" s="26">
        <f>+'Key Dates'!$B$8+30</f>
        <v>45995</v>
      </c>
      <c r="C491" s="42" t="s">
        <v>278</v>
      </c>
      <c r="D491" s="27" t="s">
        <v>88</v>
      </c>
      <c r="E491" s="28" t="s">
        <v>69</v>
      </c>
      <c r="F491" s="28" t="s">
        <v>74</v>
      </c>
    </row>
    <row r="492" spans="1:6" ht="126" x14ac:dyDescent="0.25">
      <c r="A492" s="26">
        <f>+'Key Dates'!$B$7-84</f>
        <v>45797</v>
      </c>
      <c r="B492" s="26">
        <f>+'Key Dates'!$B$8+30</f>
        <v>45995</v>
      </c>
      <c r="C492" s="42" t="s">
        <v>278</v>
      </c>
      <c r="D492" s="27" t="s">
        <v>88</v>
      </c>
      <c r="E492" s="28" t="s">
        <v>81</v>
      </c>
      <c r="F492" s="28" t="s">
        <v>74</v>
      </c>
    </row>
    <row r="493" spans="1:6" ht="126" x14ac:dyDescent="0.25">
      <c r="A493" s="26">
        <f>+'Key Dates'!$B$7-84</f>
        <v>45797</v>
      </c>
      <c r="B493" s="26">
        <f>+'Key Dates'!$B$8+30</f>
        <v>45995</v>
      </c>
      <c r="C493" s="42" t="s">
        <v>278</v>
      </c>
      <c r="D493" s="27" t="s">
        <v>88</v>
      </c>
      <c r="E493" s="28" t="s">
        <v>84</v>
      </c>
      <c r="F493" s="28" t="s">
        <v>74</v>
      </c>
    </row>
    <row r="494" spans="1:6" ht="110.25" x14ac:dyDescent="0.25">
      <c r="A494" s="26">
        <f>+'Key Dates'!$B$7-81</f>
        <v>45800</v>
      </c>
      <c r="B494" s="26">
        <f>+'Key Dates'!$B$7-81</f>
        <v>45800</v>
      </c>
      <c r="C494" s="43" t="s">
        <v>496</v>
      </c>
      <c r="D494" s="29" t="s">
        <v>66</v>
      </c>
      <c r="E494" s="30" t="s">
        <v>67</v>
      </c>
      <c r="F494" s="30" t="s">
        <v>68</v>
      </c>
    </row>
    <row r="495" spans="1:6" ht="110.25" x14ac:dyDescent="0.25">
      <c r="A495" s="26">
        <f>+'Key Dates'!$B$7-81</f>
        <v>45800</v>
      </c>
      <c r="B495" s="26">
        <f>+'Key Dates'!$B$7-81</f>
        <v>45800</v>
      </c>
      <c r="C495" s="43" t="s">
        <v>496</v>
      </c>
      <c r="D495" s="29" t="s">
        <v>66</v>
      </c>
      <c r="E495" s="30" t="s">
        <v>69</v>
      </c>
      <c r="F495" s="30" t="s">
        <v>68</v>
      </c>
    </row>
    <row r="496" spans="1:6" ht="110.25" x14ac:dyDescent="0.25">
      <c r="A496" s="26">
        <f>+'Key Dates'!$B$7-81</f>
        <v>45800</v>
      </c>
      <c r="B496" s="26">
        <f>+'Key Dates'!$B$7-81</f>
        <v>45800</v>
      </c>
      <c r="C496" s="43" t="s">
        <v>496</v>
      </c>
      <c r="D496" s="29" t="s">
        <v>66</v>
      </c>
      <c r="E496" s="30" t="s">
        <v>81</v>
      </c>
      <c r="F496" s="30" t="s">
        <v>68</v>
      </c>
    </row>
    <row r="497" spans="1:6" ht="110.25" x14ac:dyDescent="0.25">
      <c r="A497" s="26">
        <f>+'Key Dates'!$B$7-81</f>
        <v>45800</v>
      </c>
      <c r="B497" s="26">
        <f>+'Key Dates'!$B$7-81</f>
        <v>45800</v>
      </c>
      <c r="C497" s="43" t="s">
        <v>496</v>
      </c>
      <c r="D497" s="29" t="s">
        <v>66</v>
      </c>
      <c r="E497" s="30" t="s">
        <v>82</v>
      </c>
      <c r="F497" s="30" t="s">
        <v>68</v>
      </c>
    </row>
    <row r="498" spans="1:6" ht="31.5" x14ac:dyDescent="0.25">
      <c r="A498" s="26">
        <f>+'Key Dates'!$B$13</f>
        <v>45803</v>
      </c>
      <c r="B498" s="26">
        <f>+'Key Dates'!$B$13</f>
        <v>45803</v>
      </c>
      <c r="C498" s="44" t="s">
        <v>583</v>
      </c>
      <c r="D498" s="27" t="s">
        <v>75</v>
      </c>
      <c r="E498" s="28" t="s">
        <v>76</v>
      </c>
      <c r="F498" s="28" t="s">
        <v>76</v>
      </c>
    </row>
    <row r="499" spans="1:6" ht="78.75" x14ac:dyDescent="0.25">
      <c r="A499" s="26">
        <f>+'Key Dates'!$B$7-74</f>
        <v>45807</v>
      </c>
      <c r="B499" s="26">
        <f>+'Key Dates'!$B$7-74</f>
        <v>45807</v>
      </c>
      <c r="C499" s="42" t="s">
        <v>279</v>
      </c>
      <c r="D499" s="27" t="s">
        <v>280</v>
      </c>
      <c r="E499" s="28" t="s">
        <v>67</v>
      </c>
      <c r="F499" s="28" t="s">
        <v>114</v>
      </c>
    </row>
    <row r="500" spans="1:6" ht="78.75" x14ac:dyDescent="0.25">
      <c r="A500" s="26">
        <f>+'Key Dates'!$B$7-74</f>
        <v>45807</v>
      </c>
      <c r="B500" s="26">
        <f>+'Key Dates'!$B$7-74</f>
        <v>45807</v>
      </c>
      <c r="C500" s="42" t="s">
        <v>279</v>
      </c>
      <c r="D500" s="27" t="s">
        <v>280</v>
      </c>
      <c r="E500" s="28" t="s">
        <v>69</v>
      </c>
      <c r="F500" s="28" t="s">
        <v>114</v>
      </c>
    </row>
    <row r="501" spans="1:6" ht="78.75" x14ac:dyDescent="0.25">
      <c r="A501" s="26">
        <f>+'Key Dates'!$B$7-74</f>
        <v>45807</v>
      </c>
      <c r="B501" s="26">
        <f>+'Key Dates'!$B$7-74</f>
        <v>45807</v>
      </c>
      <c r="C501" s="42" t="s">
        <v>279</v>
      </c>
      <c r="D501" s="27" t="s">
        <v>280</v>
      </c>
      <c r="E501" s="28" t="s">
        <v>84</v>
      </c>
      <c r="F501" s="28" t="s">
        <v>114</v>
      </c>
    </row>
    <row r="502" spans="1:6" ht="78.75" x14ac:dyDescent="0.25">
      <c r="A502" s="26">
        <f>+'Key Dates'!$B$7-74</f>
        <v>45807</v>
      </c>
      <c r="B502" s="26">
        <f>+'Key Dates'!$B$7-74</f>
        <v>45807</v>
      </c>
      <c r="C502" s="42" t="s">
        <v>279</v>
      </c>
      <c r="D502" s="27" t="s">
        <v>280</v>
      </c>
      <c r="E502" s="28" t="s">
        <v>85</v>
      </c>
      <c r="F502" s="28" t="s">
        <v>114</v>
      </c>
    </row>
    <row r="503" spans="1:6" ht="94.5" x14ac:dyDescent="0.25">
      <c r="A503" s="26">
        <v>45807</v>
      </c>
      <c r="B503" s="26">
        <v>45807</v>
      </c>
      <c r="C503" s="43" t="s">
        <v>281</v>
      </c>
      <c r="D503" s="29" t="s">
        <v>282</v>
      </c>
      <c r="E503" s="30" t="s">
        <v>67</v>
      </c>
      <c r="F503" s="30" t="s">
        <v>134</v>
      </c>
    </row>
    <row r="504" spans="1:6" ht="94.5" x14ac:dyDescent="0.25">
      <c r="A504" s="26">
        <v>45807</v>
      </c>
      <c r="B504" s="26">
        <v>45807</v>
      </c>
      <c r="C504" s="43" t="s">
        <v>281</v>
      </c>
      <c r="D504" s="29" t="s">
        <v>282</v>
      </c>
      <c r="E504" s="30" t="s">
        <v>69</v>
      </c>
      <c r="F504" s="30" t="s">
        <v>134</v>
      </c>
    </row>
    <row r="505" spans="1:6" ht="94.5" x14ac:dyDescent="0.25">
      <c r="A505" s="26">
        <v>45807</v>
      </c>
      <c r="B505" s="26">
        <v>45807</v>
      </c>
      <c r="C505" s="43" t="s">
        <v>281</v>
      </c>
      <c r="D505" s="29" t="s">
        <v>282</v>
      </c>
      <c r="E505" s="30" t="s">
        <v>70</v>
      </c>
      <c r="F505" s="30" t="s">
        <v>134</v>
      </c>
    </row>
    <row r="506" spans="1:6" ht="110.25" x14ac:dyDescent="0.25">
      <c r="A506" s="26">
        <f>+'Key Dates'!$B$7-70</f>
        <v>45811</v>
      </c>
      <c r="B506" s="26">
        <f>+'Key Dates'!$B$7-70</f>
        <v>45811</v>
      </c>
      <c r="C506" s="42" t="s">
        <v>584</v>
      </c>
      <c r="D506" s="27" t="s">
        <v>270</v>
      </c>
      <c r="E506" s="28" t="s">
        <v>67</v>
      </c>
      <c r="F506" s="28" t="s">
        <v>271</v>
      </c>
    </row>
    <row r="507" spans="1:6" ht="110.25" x14ac:dyDescent="0.25">
      <c r="A507" s="26">
        <f>+'Key Dates'!$B$7-70</f>
        <v>45811</v>
      </c>
      <c r="B507" s="26">
        <f>+'Key Dates'!$B$7-70</f>
        <v>45811</v>
      </c>
      <c r="C507" s="42" t="s">
        <v>584</v>
      </c>
      <c r="D507" s="27" t="s">
        <v>270</v>
      </c>
      <c r="E507" s="28" t="s">
        <v>78</v>
      </c>
      <c r="F507" s="28" t="s">
        <v>271</v>
      </c>
    </row>
    <row r="508" spans="1:6" ht="110.25" x14ac:dyDescent="0.25">
      <c r="A508" s="26">
        <f>+'Key Dates'!$B$7-70</f>
        <v>45811</v>
      </c>
      <c r="B508" s="26">
        <f>+'Key Dates'!$B$7-70</f>
        <v>45811</v>
      </c>
      <c r="C508" s="42" t="s">
        <v>584</v>
      </c>
      <c r="D508" s="27" t="s">
        <v>270</v>
      </c>
      <c r="E508" s="28" t="s">
        <v>69</v>
      </c>
      <c r="F508" s="28" t="s">
        <v>271</v>
      </c>
    </row>
    <row r="509" spans="1:6" ht="110.25" x14ac:dyDescent="0.25">
      <c r="A509" s="26">
        <f>+'Key Dates'!$B$7-70</f>
        <v>45811</v>
      </c>
      <c r="B509" s="26">
        <f>+'Key Dates'!$B$7-70</f>
        <v>45811</v>
      </c>
      <c r="C509" s="42" t="s">
        <v>584</v>
      </c>
      <c r="D509" s="27" t="s">
        <v>270</v>
      </c>
      <c r="E509" s="28" t="s">
        <v>81</v>
      </c>
      <c r="F509" s="28" t="s">
        <v>271</v>
      </c>
    </row>
    <row r="510" spans="1:6" ht="110.25" x14ac:dyDescent="0.25">
      <c r="A510" s="26">
        <f>+'Key Dates'!$B$7-70</f>
        <v>45811</v>
      </c>
      <c r="B510" s="26">
        <f>+'Key Dates'!$B$7-70</f>
        <v>45811</v>
      </c>
      <c r="C510" s="42" t="s">
        <v>584</v>
      </c>
      <c r="D510" s="27" t="s">
        <v>270</v>
      </c>
      <c r="E510" s="28" t="s">
        <v>84</v>
      </c>
      <c r="F510" s="28" t="s">
        <v>271</v>
      </c>
    </row>
    <row r="511" spans="1:6" ht="78.75" x14ac:dyDescent="0.25">
      <c r="A511" s="26">
        <f>+'Key Dates'!$B$7-70</f>
        <v>45811</v>
      </c>
      <c r="B511" s="26">
        <f>+'Key Dates'!$B$7-70</f>
        <v>45811</v>
      </c>
      <c r="C511" s="42" t="s">
        <v>283</v>
      </c>
      <c r="D511" s="27" t="s">
        <v>71</v>
      </c>
      <c r="E511" s="28" t="s">
        <v>67</v>
      </c>
      <c r="F511" s="28" t="s">
        <v>284</v>
      </c>
    </row>
    <row r="512" spans="1:6" ht="78.75" x14ac:dyDescent="0.25">
      <c r="A512" s="26">
        <f>+'Key Dates'!$B$7-70</f>
        <v>45811</v>
      </c>
      <c r="B512" s="26">
        <f>+'Key Dates'!$B$7-70</f>
        <v>45811</v>
      </c>
      <c r="C512" s="42" t="s">
        <v>283</v>
      </c>
      <c r="D512" s="27" t="s">
        <v>71</v>
      </c>
      <c r="E512" s="28" t="s">
        <v>69</v>
      </c>
      <c r="F512" s="28" t="s">
        <v>284</v>
      </c>
    </row>
    <row r="513" spans="1:6" ht="78.75" x14ac:dyDescent="0.25">
      <c r="A513" s="26">
        <f>+'Key Dates'!$B$7-70</f>
        <v>45811</v>
      </c>
      <c r="B513" s="26">
        <f>+'Key Dates'!$B$7-70</f>
        <v>45811</v>
      </c>
      <c r="C513" s="42" t="s">
        <v>283</v>
      </c>
      <c r="D513" s="27" t="s">
        <v>71</v>
      </c>
      <c r="E513" s="28" t="s">
        <v>81</v>
      </c>
      <c r="F513" s="28" t="s">
        <v>284</v>
      </c>
    </row>
    <row r="514" spans="1:6" ht="78.75" x14ac:dyDescent="0.25">
      <c r="A514" s="26">
        <f>+'Key Dates'!$B$7-70</f>
        <v>45811</v>
      </c>
      <c r="B514" s="26">
        <f>+'Key Dates'!$B$7-70</f>
        <v>45811</v>
      </c>
      <c r="C514" s="42" t="s">
        <v>283</v>
      </c>
      <c r="D514" s="27" t="s">
        <v>71</v>
      </c>
      <c r="E514" s="28" t="s">
        <v>82</v>
      </c>
      <c r="F514" s="28" t="s">
        <v>284</v>
      </c>
    </row>
    <row r="515" spans="1:6" ht="63" x14ac:dyDescent="0.25">
      <c r="A515" s="26">
        <f>+'Key Dates'!$B$44+16</f>
        <v>45813</v>
      </c>
      <c r="B515" s="26">
        <f>+'Key Dates'!$B$44+16</f>
        <v>45813</v>
      </c>
      <c r="C515" s="42" t="s">
        <v>585</v>
      </c>
      <c r="D515" s="27" t="s">
        <v>285</v>
      </c>
      <c r="E515" s="28" t="s">
        <v>67</v>
      </c>
      <c r="F515" s="28" t="s">
        <v>74</v>
      </c>
    </row>
    <row r="516" spans="1:6" ht="63" x14ac:dyDescent="0.25">
      <c r="A516" s="26">
        <f>+'Key Dates'!$B$44+16</f>
        <v>45813</v>
      </c>
      <c r="B516" s="26">
        <f>+'Key Dates'!$B$44+16</f>
        <v>45813</v>
      </c>
      <c r="C516" s="42" t="s">
        <v>585</v>
      </c>
      <c r="D516" s="27" t="s">
        <v>285</v>
      </c>
      <c r="E516" s="28" t="s">
        <v>78</v>
      </c>
      <c r="F516" s="28" t="s">
        <v>74</v>
      </c>
    </row>
    <row r="517" spans="1:6" ht="63" x14ac:dyDescent="0.25">
      <c r="A517" s="26">
        <f>+'Key Dates'!$B$44+16</f>
        <v>45813</v>
      </c>
      <c r="B517" s="26">
        <f>+'Key Dates'!$B$44+16</f>
        <v>45813</v>
      </c>
      <c r="C517" s="42" t="s">
        <v>585</v>
      </c>
      <c r="D517" s="27" t="s">
        <v>285</v>
      </c>
      <c r="E517" s="28" t="s">
        <v>94</v>
      </c>
      <c r="F517" s="28" t="s">
        <v>74</v>
      </c>
    </row>
    <row r="518" spans="1:6" ht="63" x14ac:dyDescent="0.25">
      <c r="A518" s="26">
        <f>+'Key Dates'!$B$44+16</f>
        <v>45813</v>
      </c>
      <c r="B518" s="26">
        <f>+'Key Dates'!$B$44+16</f>
        <v>45813</v>
      </c>
      <c r="C518" s="42" t="s">
        <v>585</v>
      </c>
      <c r="D518" s="27" t="s">
        <v>116</v>
      </c>
      <c r="E518" s="28" t="s">
        <v>81</v>
      </c>
      <c r="F518" s="28" t="s">
        <v>74</v>
      </c>
    </row>
    <row r="519" spans="1:6" ht="63" x14ac:dyDescent="0.25">
      <c r="A519" s="26">
        <f>+'Key Dates'!$B$44+16</f>
        <v>45813</v>
      </c>
      <c r="B519" s="26">
        <f>+'Key Dates'!$B$44+16</f>
        <v>45813</v>
      </c>
      <c r="C519" s="42" t="s">
        <v>585</v>
      </c>
      <c r="D519" s="27" t="s">
        <v>286</v>
      </c>
      <c r="E519" s="28" t="s">
        <v>84</v>
      </c>
      <c r="F519" s="28" t="s">
        <v>74</v>
      </c>
    </row>
    <row r="520" spans="1:6" ht="126" x14ac:dyDescent="0.25">
      <c r="A520" s="26">
        <f>+'Key Dates'!$B$44+17</f>
        <v>45814</v>
      </c>
      <c r="B520" s="26">
        <f>+'Key Dates'!$B$7-42</f>
        <v>45839</v>
      </c>
      <c r="C520" s="42" t="s">
        <v>586</v>
      </c>
      <c r="D520" s="27" t="s">
        <v>287</v>
      </c>
      <c r="E520" s="28" t="s">
        <v>67</v>
      </c>
      <c r="F520" s="28" t="s">
        <v>105</v>
      </c>
    </row>
    <row r="521" spans="1:6" ht="126" x14ac:dyDescent="0.25">
      <c r="A521" s="26">
        <f>+'Key Dates'!$B$44+17</f>
        <v>45814</v>
      </c>
      <c r="B521" s="26">
        <f>+'Key Dates'!$B$7-42</f>
        <v>45839</v>
      </c>
      <c r="C521" s="42" t="s">
        <v>586</v>
      </c>
      <c r="D521" s="27" t="s">
        <v>287</v>
      </c>
      <c r="E521" s="28" t="s">
        <v>69</v>
      </c>
      <c r="F521" s="28" t="s">
        <v>105</v>
      </c>
    </row>
    <row r="522" spans="1:6" ht="126" x14ac:dyDescent="0.25">
      <c r="A522" s="26">
        <f>+'Key Dates'!$B$44+17</f>
        <v>45814</v>
      </c>
      <c r="B522" s="26">
        <f>+'Key Dates'!$B$7-42</f>
        <v>45839</v>
      </c>
      <c r="C522" s="42" t="s">
        <v>586</v>
      </c>
      <c r="D522" s="27" t="s">
        <v>287</v>
      </c>
      <c r="E522" s="28" t="s">
        <v>81</v>
      </c>
      <c r="F522" s="28" t="s">
        <v>105</v>
      </c>
    </row>
    <row r="523" spans="1:6" ht="126" x14ac:dyDescent="0.25">
      <c r="A523" s="26">
        <f>+'Key Dates'!$B$44+17</f>
        <v>45814</v>
      </c>
      <c r="B523" s="26">
        <f>+'Key Dates'!$B$7-42</f>
        <v>45839</v>
      </c>
      <c r="C523" s="42" t="s">
        <v>586</v>
      </c>
      <c r="D523" s="27" t="s">
        <v>287</v>
      </c>
      <c r="E523" s="28" t="s">
        <v>82</v>
      </c>
      <c r="F523" s="28" t="s">
        <v>105</v>
      </c>
    </row>
    <row r="524" spans="1:6" ht="126" x14ac:dyDescent="0.25">
      <c r="A524" s="26">
        <f>+'Key Dates'!$B$44+17</f>
        <v>45814</v>
      </c>
      <c r="B524" s="26">
        <f>+'Key Dates'!$B$7-42</f>
        <v>45839</v>
      </c>
      <c r="C524" s="42" t="s">
        <v>586</v>
      </c>
      <c r="D524" s="27" t="s">
        <v>287</v>
      </c>
      <c r="E524" s="28" t="s">
        <v>84</v>
      </c>
      <c r="F524" s="28" t="s">
        <v>105</v>
      </c>
    </row>
    <row r="525" spans="1:6" ht="126" x14ac:dyDescent="0.25">
      <c r="A525" s="26">
        <f>+'Key Dates'!$B$44+17</f>
        <v>45814</v>
      </c>
      <c r="B525" s="26">
        <f>+'Key Dates'!$B$7-42</f>
        <v>45839</v>
      </c>
      <c r="C525" s="42" t="s">
        <v>586</v>
      </c>
      <c r="D525" s="27" t="s">
        <v>287</v>
      </c>
      <c r="E525" s="28" t="s">
        <v>85</v>
      </c>
      <c r="F525" s="28" t="s">
        <v>105</v>
      </c>
    </row>
    <row r="526" spans="1:6" ht="110.25" x14ac:dyDescent="0.25">
      <c r="A526" s="26">
        <f>+'Key Dates'!$B$7-66</f>
        <v>45815</v>
      </c>
      <c r="B526" s="26">
        <f>+'Key Dates'!$B$7-66</f>
        <v>45815</v>
      </c>
      <c r="C526" s="43" t="s">
        <v>497</v>
      </c>
      <c r="D526" s="29" t="s">
        <v>123</v>
      </c>
      <c r="E526" s="30" t="s">
        <v>67</v>
      </c>
      <c r="F526" s="30" t="s">
        <v>68</v>
      </c>
    </row>
    <row r="527" spans="1:6" ht="110.25" x14ac:dyDescent="0.25">
      <c r="A527" s="26">
        <f>+'Key Dates'!$B$7-66</f>
        <v>45815</v>
      </c>
      <c r="B527" s="26">
        <f>+'Key Dates'!$B$7-66</f>
        <v>45815</v>
      </c>
      <c r="C527" s="43" t="s">
        <v>497</v>
      </c>
      <c r="D527" s="29" t="s">
        <v>123</v>
      </c>
      <c r="E527" s="30" t="s">
        <v>69</v>
      </c>
      <c r="F527" s="30" t="s">
        <v>68</v>
      </c>
    </row>
    <row r="528" spans="1:6" ht="110.25" x14ac:dyDescent="0.25">
      <c r="A528" s="26">
        <f>+'Key Dates'!$B$7-66</f>
        <v>45815</v>
      </c>
      <c r="B528" s="26">
        <f>+'Key Dates'!$B$7-66</f>
        <v>45815</v>
      </c>
      <c r="C528" s="43" t="s">
        <v>497</v>
      </c>
      <c r="D528" s="29" t="s">
        <v>123</v>
      </c>
      <c r="E528" s="30" t="s">
        <v>81</v>
      </c>
      <c r="F528" s="30" t="s">
        <v>68</v>
      </c>
    </row>
    <row r="529" spans="1:6" ht="110.25" x14ac:dyDescent="0.25">
      <c r="A529" s="26">
        <f>+'Key Dates'!$B$7-66</f>
        <v>45815</v>
      </c>
      <c r="B529" s="26">
        <f>+'Key Dates'!$B$7-66</f>
        <v>45815</v>
      </c>
      <c r="C529" s="43" t="s">
        <v>497</v>
      </c>
      <c r="D529" s="29" t="s">
        <v>123</v>
      </c>
      <c r="E529" s="30" t="s">
        <v>82</v>
      </c>
      <c r="F529" s="30" t="s">
        <v>68</v>
      </c>
    </row>
    <row r="530" spans="1:6" ht="126" x14ac:dyDescent="0.25">
      <c r="A530" s="26">
        <f>+'Key Dates'!$B$7-61</f>
        <v>45820</v>
      </c>
      <c r="B530" s="26">
        <f>+'Key Dates'!$B$7-61</f>
        <v>45820</v>
      </c>
      <c r="C530" s="43" t="s">
        <v>498</v>
      </c>
      <c r="D530" s="29" t="s">
        <v>123</v>
      </c>
      <c r="E530" s="30" t="s">
        <v>67</v>
      </c>
      <c r="F530" s="30" t="s">
        <v>68</v>
      </c>
    </row>
    <row r="531" spans="1:6" ht="126" x14ac:dyDescent="0.25">
      <c r="A531" s="26">
        <f>+'Key Dates'!$B$7-61</f>
        <v>45820</v>
      </c>
      <c r="B531" s="26">
        <f>+'Key Dates'!$B$7-61</f>
        <v>45820</v>
      </c>
      <c r="C531" s="43" t="s">
        <v>498</v>
      </c>
      <c r="D531" s="29" t="s">
        <v>123</v>
      </c>
      <c r="E531" s="30" t="s">
        <v>69</v>
      </c>
      <c r="F531" s="30" t="s">
        <v>68</v>
      </c>
    </row>
    <row r="532" spans="1:6" ht="126" x14ac:dyDescent="0.25">
      <c r="A532" s="26">
        <f>+'Key Dates'!$B$7-61</f>
        <v>45820</v>
      </c>
      <c r="B532" s="26">
        <f>+'Key Dates'!$B$7-61</f>
        <v>45820</v>
      </c>
      <c r="C532" s="43" t="s">
        <v>498</v>
      </c>
      <c r="D532" s="29" t="s">
        <v>123</v>
      </c>
      <c r="E532" s="30" t="s">
        <v>81</v>
      </c>
      <c r="F532" s="30" t="s">
        <v>68</v>
      </c>
    </row>
    <row r="533" spans="1:6" ht="126" x14ac:dyDescent="0.25">
      <c r="A533" s="26">
        <f>+'Key Dates'!$B$7-61</f>
        <v>45820</v>
      </c>
      <c r="B533" s="26">
        <f>+'Key Dates'!$B$7-61</f>
        <v>45820</v>
      </c>
      <c r="C533" s="43" t="s">
        <v>498</v>
      </c>
      <c r="D533" s="29" t="s">
        <v>123</v>
      </c>
      <c r="E533" s="30" t="s">
        <v>82</v>
      </c>
      <c r="F533" s="30" t="s">
        <v>68</v>
      </c>
    </row>
    <row r="534" spans="1:6" ht="94.5" x14ac:dyDescent="0.25">
      <c r="A534" s="26">
        <f>+'Key Dates'!$B$7-60</f>
        <v>45821</v>
      </c>
      <c r="B534" s="26">
        <f>+'Key Dates'!$B$7-60</f>
        <v>45821</v>
      </c>
      <c r="C534" s="43" t="s">
        <v>587</v>
      </c>
      <c r="D534" s="29" t="s">
        <v>131</v>
      </c>
      <c r="E534" s="30" t="s">
        <v>67</v>
      </c>
      <c r="F534" s="30" t="s">
        <v>68</v>
      </c>
    </row>
    <row r="535" spans="1:6" ht="94.5" x14ac:dyDescent="0.25">
      <c r="A535" s="26">
        <f>+'Key Dates'!$B$7-60</f>
        <v>45821</v>
      </c>
      <c r="B535" s="26">
        <f>+'Key Dates'!$B$7-60</f>
        <v>45821</v>
      </c>
      <c r="C535" s="43" t="s">
        <v>587</v>
      </c>
      <c r="D535" s="29" t="s">
        <v>131</v>
      </c>
      <c r="E535" s="30" t="s">
        <v>69</v>
      </c>
      <c r="F535" s="30" t="s">
        <v>68</v>
      </c>
    </row>
    <row r="536" spans="1:6" ht="94.5" x14ac:dyDescent="0.25">
      <c r="A536" s="26">
        <f>+'Key Dates'!$B$7-60</f>
        <v>45821</v>
      </c>
      <c r="B536" s="26">
        <f>+'Key Dates'!$B$7-60</f>
        <v>45821</v>
      </c>
      <c r="C536" s="43" t="s">
        <v>587</v>
      </c>
      <c r="D536" s="29" t="s">
        <v>131</v>
      </c>
      <c r="E536" s="30" t="s">
        <v>81</v>
      </c>
      <c r="F536" s="30" t="s">
        <v>68</v>
      </c>
    </row>
    <row r="537" spans="1:6" ht="94.5" x14ac:dyDescent="0.25">
      <c r="A537" s="26">
        <f>+'Key Dates'!$B$7-60</f>
        <v>45821</v>
      </c>
      <c r="B537" s="26">
        <f>+'Key Dates'!$B$7-60</f>
        <v>45821</v>
      </c>
      <c r="C537" s="43" t="s">
        <v>587</v>
      </c>
      <c r="D537" s="29" t="s">
        <v>131</v>
      </c>
      <c r="E537" s="30" t="s">
        <v>82</v>
      </c>
      <c r="F537" s="30" t="s">
        <v>68</v>
      </c>
    </row>
    <row r="538" spans="1:6" ht="94.5" x14ac:dyDescent="0.25">
      <c r="A538" s="26">
        <f>+'Key Dates'!$B$7-60</f>
        <v>45821</v>
      </c>
      <c r="B538" s="26">
        <f>+'Key Dates'!$B$7-60</f>
        <v>45821</v>
      </c>
      <c r="C538" s="43" t="s">
        <v>587</v>
      </c>
      <c r="D538" s="29" t="s">
        <v>131</v>
      </c>
      <c r="E538" s="30" t="s">
        <v>84</v>
      </c>
      <c r="F538" s="30" t="s">
        <v>68</v>
      </c>
    </row>
    <row r="539" spans="1:6" ht="94.5" x14ac:dyDescent="0.25">
      <c r="A539" s="26">
        <f>+'Key Dates'!$B$7-60</f>
        <v>45821</v>
      </c>
      <c r="B539" s="26">
        <f>+'Key Dates'!$B$7-60</f>
        <v>45821</v>
      </c>
      <c r="C539" s="43" t="s">
        <v>587</v>
      </c>
      <c r="D539" s="29" t="s">
        <v>131</v>
      </c>
      <c r="E539" s="30" t="s">
        <v>85</v>
      </c>
      <c r="F539" s="30" t="s">
        <v>68</v>
      </c>
    </row>
    <row r="540" spans="1:6" ht="110.25" x14ac:dyDescent="0.25">
      <c r="A540" s="26">
        <f>+'Key Dates'!$B$7-60</f>
        <v>45821</v>
      </c>
      <c r="B540" s="26">
        <f>+'Key Dates'!$B$7-60</f>
        <v>45821</v>
      </c>
      <c r="C540" s="43" t="s">
        <v>588</v>
      </c>
      <c r="D540" s="29" t="s">
        <v>492</v>
      </c>
      <c r="E540" s="30" t="s">
        <v>67</v>
      </c>
      <c r="F540" s="30" t="s">
        <v>101</v>
      </c>
    </row>
    <row r="541" spans="1:6" ht="110.25" x14ac:dyDescent="0.25">
      <c r="A541" s="26">
        <f>+'Key Dates'!$B$7-60</f>
        <v>45821</v>
      </c>
      <c r="B541" s="26">
        <f>+'Key Dates'!$B$7-60</f>
        <v>45821</v>
      </c>
      <c r="C541" s="43" t="s">
        <v>588</v>
      </c>
      <c r="D541" s="29" t="s">
        <v>492</v>
      </c>
      <c r="E541" s="30" t="s">
        <v>69</v>
      </c>
      <c r="F541" s="30" t="s">
        <v>101</v>
      </c>
    </row>
    <row r="542" spans="1:6" ht="110.25" x14ac:dyDescent="0.25">
      <c r="A542" s="26">
        <f>+'Key Dates'!$B$7-60</f>
        <v>45821</v>
      </c>
      <c r="B542" s="26">
        <f>+'Key Dates'!$B$7-60</f>
        <v>45821</v>
      </c>
      <c r="C542" s="43" t="s">
        <v>588</v>
      </c>
      <c r="D542" s="29" t="s">
        <v>492</v>
      </c>
      <c r="E542" s="30" t="s">
        <v>81</v>
      </c>
      <c r="F542" s="30" t="s">
        <v>101</v>
      </c>
    </row>
    <row r="543" spans="1:6" ht="110.25" x14ac:dyDescent="0.25">
      <c r="A543" s="26">
        <f>+'Key Dates'!$B$7-60</f>
        <v>45821</v>
      </c>
      <c r="B543" s="26">
        <f>+'Key Dates'!$B$7-60</f>
        <v>45821</v>
      </c>
      <c r="C543" s="43" t="s">
        <v>588</v>
      </c>
      <c r="D543" s="29" t="s">
        <v>492</v>
      </c>
      <c r="E543" s="30" t="s">
        <v>82</v>
      </c>
      <c r="F543" s="30" t="s">
        <v>101</v>
      </c>
    </row>
    <row r="544" spans="1:6" ht="110.25" x14ac:dyDescent="0.25">
      <c r="A544" s="26">
        <f>+'Key Dates'!$B$7-60</f>
        <v>45821</v>
      </c>
      <c r="B544" s="26">
        <f>+'Key Dates'!$B$7-60</f>
        <v>45821</v>
      </c>
      <c r="C544" s="42" t="s">
        <v>589</v>
      </c>
      <c r="D544" s="27" t="s">
        <v>256</v>
      </c>
      <c r="E544" s="28" t="s">
        <v>67</v>
      </c>
      <c r="F544" s="28" t="s">
        <v>108</v>
      </c>
    </row>
    <row r="545" spans="1:6" ht="110.25" x14ac:dyDescent="0.25">
      <c r="A545" s="26">
        <f>+'Key Dates'!$B$7-60</f>
        <v>45821</v>
      </c>
      <c r="B545" s="26">
        <f>+'Key Dates'!$B$7-60</f>
        <v>45821</v>
      </c>
      <c r="C545" s="42" t="s">
        <v>589</v>
      </c>
      <c r="D545" s="27" t="s">
        <v>256</v>
      </c>
      <c r="E545" s="28" t="s">
        <v>94</v>
      </c>
      <c r="F545" s="28" t="s">
        <v>108</v>
      </c>
    </row>
    <row r="546" spans="1:6" ht="110.25" x14ac:dyDescent="0.25">
      <c r="A546" s="26">
        <f>+'Key Dates'!$B$7-60</f>
        <v>45821</v>
      </c>
      <c r="B546" s="26">
        <f>+'Key Dates'!$B$7-60</f>
        <v>45821</v>
      </c>
      <c r="C546" s="42" t="s">
        <v>589</v>
      </c>
      <c r="D546" s="27" t="s">
        <v>256</v>
      </c>
      <c r="E546" s="28" t="s">
        <v>81</v>
      </c>
      <c r="F546" s="28" t="s">
        <v>108</v>
      </c>
    </row>
    <row r="547" spans="1:6" ht="110.25" x14ac:dyDescent="0.25">
      <c r="A547" s="26">
        <f>+'Key Dates'!$B$7-60</f>
        <v>45821</v>
      </c>
      <c r="B547" s="26">
        <f>+'Key Dates'!$B$7-60</f>
        <v>45821</v>
      </c>
      <c r="C547" s="42" t="s">
        <v>589</v>
      </c>
      <c r="D547" s="27" t="s">
        <v>256</v>
      </c>
      <c r="E547" s="28" t="s">
        <v>82</v>
      </c>
      <c r="F547" s="28" t="s">
        <v>108</v>
      </c>
    </row>
    <row r="548" spans="1:6" ht="63" x14ac:dyDescent="0.25">
      <c r="A548" s="26">
        <f>+'Key Dates'!$B$7-60</f>
        <v>45821</v>
      </c>
      <c r="B548" s="26">
        <f>+'Key Dates'!$B$7-60</f>
        <v>45821</v>
      </c>
      <c r="C548" s="42" t="s">
        <v>590</v>
      </c>
      <c r="D548" s="27" t="s">
        <v>107</v>
      </c>
      <c r="E548" s="28" t="s">
        <v>67</v>
      </c>
      <c r="F548" s="28" t="s">
        <v>108</v>
      </c>
    </row>
    <row r="549" spans="1:6" ht="63" x14ac:dyDescent="0.25">
      <c r="A549" s="26">
        <f>+'Key Dates'!$B$7-60</f>
        <v>45821</v>
      </c>
      <c r="B549" s="26">
        <f>+'Key Dates'!$B$7-60</f>
        <v>45821</v>
      </c>
      <c r="C549" s="42" t="s">
        <v>590</v>
      </c>
      <c r="D549" s="27" t="s">
        <v>107</v>
      </c>
      <c r="E549" s="28" t="s">
        <v>69</v>
      </c>
      <c r="F549" s="28" t="s">
        <v>108</v>
      </c>
    </row>
    <row r="550" spans="1:6" ht="63" x14ac:dyDescent="0.25">
      <c r="A550" s="26">
        <f>+'Key Dates'!$B$7-60</f>
        <v>45821</v>
      </c>
      <c r="B550" s="26">
        <f>+'Key Dates'!$B$7-60</f>
        <v>45821</v>
      </c>
      <c r="C550" s="42" t="s">
        <v>590</v>
      </c>
      <c r="D550" s="27" t="s">
        <v>107</v>
      </c>
      <c r="E550" s="28" t="s">
        <v>81</v>
      </c>
      <c r="F550" s="28" t="s">
        <v>108</v>
      </c>
    </row>
    <row r="551" spans="1:6" ht="63" x14ac:dyDescent="0.25">
      <c r="A551" s="26">
        <f>+'Key Dates'!$B$7-60</f>
        <v>45821</v>
      </c>
      <c r="B551" s="26">
        <f>+'Key Dates'!$B$7-60</f>
        <v>45821</v>
      </c>
      <c r="C551" s="42" t="s">
        <v>590</v>
      </c>
      <c r="D551" s="27" t="s">
        <v>107</v>
      </c>
      <c r="E551" s="28" t="s">
        <v>82</v>
      </c>
      <c r="F551" s="28" t="s">
        <v>108</v>
      </c>
    </row>
    <row r="552" spans="1:6" ht="31.5" x14ac:dyDescent="0.25">
      <c r="A552" s="26">
        <f>+'Key Dates'!$B$49</f>
        <v>45827</v>
      </c>
      <c r="B552" s="26">
        <f>+'Key Dates'!$B$49</f>
        <v>45827</v>
      </c>
      <c r="C552" s="46" t="s">
        <v>591</v>
      </c>
      <c r="D552" s="29" t="s">
        <v>75</v>
      </c>
      <c r="E552" s="30" t="s">
        <v>76</v>
      </c>
      <c r="F552" s="30" t="s">
        <v>76</v>
      </c>
    </row>
    <row r="553" spans="1:6" ht="78.75" x14ac:dyDescent="0.25">
      <c r="A553" s="26">
        <f>+'Key Dates'!$B$7-49</f>
        <v>45832</v>
      </c>
      <c r="B553" s="26">
        <f>+'Key Dates'!$B$7-3</f>
        <v>45878</v>
      </c>
      <c r="C553" s="43" t="s">
        <v>592</v>
      </c>
      <c r="D553" s="27" t="s">
        <v>126</v>
      </c>
      <c r="E553" s="28" t="s">
        <v>67</v>
      </c>
      <c r="F553" s="28" t="s">
        <v>108</v>
      </c>
    </row>
    <row r="554" spans="1:6" ht="78.75" x14ac:dyDescent="0.25">
      <c r="A554" s="26">
        <f>+'Key Dates'!$B$7-49</f>
        <v>45832</v>
      </c>
      <c r="B554" s="26">
        <f>+'Key Dates'!$B$7-3</f>
        <v>45878</v>
      </c>
      <c r="C554" s="43" t="s">
        <v>592</v>
      </c>
      <c r="D554" s="27" t="s">
        <v>126</v>
      </c>
      <c r="E554" s="28" t="s">
        <v>79</v>
      </c>
      <c r="F554" s="28" t="s">
        <v>108</v>
      </c>
    </row>
    <row r="555" spans="1:6" ht="78.75" x14ac:dyDescent="0.25">
      <c r="A555" s="26">
        <f>+'Key Dates'!$B$7-49</f>
        <v>45832</v>
      </c>
      <c r="B555" s="26">
        <f>+'Key Dates'!$B$7-3</f>
        <v>45878</v>
      </c>
      <c r="C555" s="43" t="s">
        <v>592</v>
      </c>
      <c r="D555" s="27" t="s">
        <v>126</v>
      </c>
      <c r="E555" s="28" t="s">
        <v>69</v>
      </c>
      <c r="F555" s="28" t="s">
        <v>108</v>
      </c>
    </row>
    <row r="556" spans="1:6" ht="78.75" x14ac:dyDescent="0.25">
      <c r="A556" s="26">
        <f>+'Key Dates'!$B$7-49</f>
        <v>45832</v>
      </c>
      <c r="B556" s="26">
        <f>+'Key Dates'!$B$7-3</f>
        <v>45878</v>
      </c>
      <c r="C556" s="43" t="s">
        <v>592</v>
      </c>
      <c r="D556" s="27" t="s">
        <v>126</v>
      </c>
      <c r="E556" s="28" t="s">
        <v>81</v>
      </c>
      <c r="F556" s="28" t="s">
        <v>108</v>
      </c>
    </row>
    <row r="557" spans="1:6" ht="78.75" x14ac:dyDescent="0.25">
      <c r="A557" s="26">
        <f>+'Key Dates'!$B$7-49</f>
        <v>45832</v>
      </c>
      <c r="B557" s="26">
        <f>+'Key Dates'!$B$7-3</f>
        <v>45878</v>
      </c>
      <c r="C557" s="43" t="s">
        <v>592</v>
      </c>
      <c r="D557" s="27" t="s">
        <v>126</v>
      </c>
      <c r="E557" s="28" t="s">
        <v>82</v>
      </c>
      <c r="F557" s="28" t="s">
        <v>108</v>
      </c>
    </row>
    <row r="558" spans="1:6" ht="78.75" x14ac:dyDescent="0.25">
      <c r="A558" s="26">
        <f>+'Key Dates'!$B$7-49</f>
        <v>45832</v>
      </c>
      <c r="B558" s="26">
        <f>+'Key Dates'!$B$7-3</f>
        <v>45878</v>
      </c>
      <c r="C558" s="43" t="s">
        <v>592</v>
      </c>
      <c r="D558" s="27" t="s">
        <v>126</v>
      </c>
      <c r="E558" s="28" t="s">
        <v>84</v>
      </c>
      <c r="F558" s="28" t="s">
        <v>108</v>
      </c>
    </row>
    <row r="559" spans="1:6" ht="78.75" x14ac:dyDescent="0.25">
      <c r="A559" s="26">
        <f>+'Key Dates'!$B$7-49</f>
        <v>45832</v>
      </c>
      <c r="B559" s="26">
        <f>+'Key Dates'!$B$7-3</f>
        <v>45878</v>
      </c>
      <c r="C559" s="43" t="s">
        <v>592</v>
      </c>
      <c r="D559" s="27" t="s">
        <v>126</v>
      </c>
      <c r="E559" s="28" t="s">
        <v>85</v>
      </c>
      <c r="F559" s="28" t="s">
        <v>108</v>
      </c>
    </row>
    <row r="560" spans="1:6" ht="94.5" x14ac:dyDescent="0.25">
      <c r="A560" s="26">
        <f>+'Key Dates'!$B$7-47</f>
        <v>45834</v>
      </c>
      <c r="B560" s="26">
        <f>+'Key Dates'!$B$7-47</f>
        <v>45834</v>
      </c>
      <c r="C560" s="43" t="s">
        <v>593</v>
      </c>
      <c r="D560" s="29" t="s">
        <v>129</v>
      </c>
      <c r="E560" s="30" t="s">
        <v>67</v>
      </c>
      <c r="F560" s="30" t="s">
        <v>130</v>
      </c>
    </row>
    <row r="561" spans="1:6" ht="94.5" x14ac:dyDescent="0.25">
      <c r="A561" s="26">
        <f>+'Key Dates'!$B$7-47</f>
        <v>45834</v>
      </c>
      <c r="B561" s="26">
        <f>+'Key Dates'!$B$7-47</f>
        <v>45834</v>
      </c>
      <c r="C561" s="43" t="s">
        <v>593</v>
      </c>
      <c r="D561" s="29" t="s">
        <v>129</v>
      </c>
      <c r="E561" s="30" t="s">
        <v>69</v>
      </c>
      <c r="F561" s="30" t="s">
        <v>130</v>
      </c>
    </row>
    <row r="562" spans="1:6" ht="94.5" x14ac:dyDescent="0.25">
      <c r="A562" s="26">
        <f>+'Key Dates'!$B$7-47</f>
        <v>45834</v>
      </c>
      <c r="B562" s="26">
        <f>+'Key Dates'!$B$7-47</f>
        <v>45834</v>
      </c>
      <c r="C562" s="43" t="s">
        <v>593</v>
      </c>
      <c r="D562" s="29" t="s">
        <v>129</v>
      </c>
      <c r="E562" s="30" t="s">
        <v>81</v>
      </c>
      <c r="F562" s="30" t="s">
        <v>130</v>
      </c>
    </row>
    <row r="563" spans="1:6" ht="94.5" x14ac:dyDescent="0.25">
      <c r="A563" s="26">
        <f>+'Key Dates'!$B$7-47</f>
        <v>45834</v>
      </c>
      <c r="B563" s="26">
        <f>+'Key Dates'!$B$7-47</f>
        <v>45834</v>
      </c>
      <c r="C563" s="43" t="s">
        <v>593</v>
      </c>
      <c r="D563" s="29" t="s">
        <v>129</v>
      </c>
      <c r="E563" s="30" t="s">
        <v>82</v>
      </c>
      <c r="F563" s="30" t="s">
        <v>130</v>
      </c>
    </row>
    <row r="564" spans="1:6" ht="94.5" x14ac:dyDescent="0.25">
      <c r="A564" s="26">
        <f>+'Key Dates'!$B$7-47</f>
        <v>45834</v>
      </c>
      <c r="B564" s="26">
        <f>+'Key Dates'!$B$7-47</f>
        <v>45834</v>
      </c>
      <c r="C564" s="43" t="s">
        <v>593</v>
      </c>
      <c r="D564" s="29" t="s">
        <v>129</v>
      </c>
      <c r="E564" s="30" t="s">
        <v>84</v>
      </c>
      <c r="F564" s="30" t="s">
        <v>130</v>
      </c>
    </row>
    <row r="565" spans="1:6" ht="94.5" x14ac:dyDescent="0.25">
      <c r="A565" s="26">
        <f>+'Key Dates'!$B$7-47</f>
        <v>45834</v>
      </c>
      <c r="B565" s="26">
        <f>+'Key Dates'!$B$7-47</f>
        <v>45834</v>
      </c>
      <c r="C565" s="43" t="s">
        <v>593</v>
      </c>
      <c r="D565" s="29" t="s">
        <v>129</v>
      </c>
      <c r="E565" s="30" t="s">
        <v>85</v>
      </c>
      <c r="F565" s="30" t="s">
        <v>130</v>
      </c>
    </row>
    <row r="566" spans="1:6" ht="141.75" x14ac:dyDescent="0.25">
      <c r="A566" s="26">
        <f>+'Key Dates'!$B$7-46</f>
        <v>45835</v>
      </c>
      <c r="B566" s="26">
        <f>+'Key Dates'!$B$7-46</f>
        <v>45835</v>
      </c>
      <c r="C566" s="42" t="s">
        <v>594</v>
      </c>
      <c r="D566" s="27" t="s">
        <v>140</v>
      </c>
      <c r="E566" s="28" t="s">
        <v>67</v>
      </c>
      <c r="F566" s="28" t="s">
        <v>68</v>
      </c>
    </row>
    <row r="567" spans="1:6" ht="141.75" x14ac:dyDescent="0.25">
      <c r="A567" s="26">
        <f>+'Key Dates'!$B$7-46</f>
        <v>45835</v>
      </c>
      <c r="B567" s="26">
        <f>+'Key Dates'!$B$7-46</f>
        <v>45835</v>
      </c>
      <c r="C567" s="42" t="s">
        <v>594</v>
      </c>
      <c r="D567" s="27" t="s">
        <v>140</v>
      </c>
      <c r="E567" s="28" t="s">
        <v>69</v>
      </c>
      <c r="F567" s="28" t="s">
        <v>68</v>
      </c>
    </row>
    <row r="568" spans="1:6" ht="47.25" x14ac:dyDescent="0.25">
      <c r="A568" s="26">
        <f>+'Key Dates'!$B$7-46</f>
        <v>45835</v>
      </c>
      <c r="B568" s="26">
        <f>+'Key Dates'!$B$7-46</f>
        <v>45835</v>
      </c>
      <c r="C568" s="42" t="s">
        <v>288</v>
      </c>
      <c r="D568" s="27" t="s">
        <v>167</v>
      </c>
      <c r="E568" s="28" t="s">
        <v>67</v>
      </c>
      <c r="F568" s="28" t="s">
        <v>101</v>
      </c>
    </row>
    <row r="569" spans="1:6" ht="47.25" x14ac:dyDescent="0.25">
      <c r="A569" s="26">
        <f>+'Key Dates'!$B$7-46</f>
        <v>45835</v>
      </c>
      <c r="B569" s="26">
        <f>+'Key Dates'!$B$7-46</f>
        <v>45835</v>
      </c>
      <c r="C569" s="42" t="s">
        <v>288</v>
      </c>
      <c r="D569" s="27" t="s">
        <v>167</v>
      </c>
      <c r="E569" s="28" t="s">
        <v>69</v>
      </c>
      <c r="F569" s="28" t="s">
        <v>101</v>
      </c>
    </row>
    <row r="570" spans="1:6" ht="47.25" x14ac:dyDescent="0.25">
      <c r="A570" s="26">
        <f>+'Key Dates'!$B$7-46</f>
        <v>45835</v>
      </c>
      <c r="B570" s="26">
        <f>+'Key Dates'!$B$7-46</f>
        <v>45835</v>
      </c>
      <c r="C570" s="42" t="s">
        <v>288</v>
      </c>
      <c r="D570" s="27" t="s">
        <v>167</v>
      </c>
      <c r="E570" s="28" t="s">
        <v>81</v>
      </c>
      <c r="F570" s="28" t="s">
        <v>101</v>
      </c>
    </row>
    <row r="571" spans="1:6" ht="47.25" x14ac:dyDescent="0.25">
      <c r="A571" s="26">
        <f>+'Key Dates'!$B$7-46</f>
        <v>45835</v>
      </c>
      <c r="B571" s="26">
        <f>+'Key Dates'!$B$7-46</f>
        <v>45835</v>
      </c>
      <c r="C571" s="42" t="s">
        <v>288</v>
      </c>
      <c r="D571" s="27" t="s">
        <v>167</v>
      </c>
      <c r="E571" s="28" t="s">
        <v>82</v>
      </c>
      <c r="F571" s="28" t="s">
        <v>101</v>
      </c>
    </row>
    <row r="572" spans="1:6" ht="51" x14ac:dyDescent="0.25">
      <c r="A572" s="26">
        <f>+'Key Dates'!$B$7-46</f>
        <v>45835</v>
      </c>
      <c r="B572" s="26">
        <f>+'Key Dates'!$B$7-46</f>
        <v>45835</v>
      </c>
      <c r="C572" s="42" t="s">
        <v>288</v>
      </c>
      <c r="D572" s="27" t="s">
        <v>167</v>
      </c>
      <c r="E572" s="28" t="s">
        <v>84</v>
      </c>
      <c r="F572" s="28" t="s">
        <v>101</v>
      </c>
    </row>
    <row r="573" spans="1:6" ht="204.75" x14ac:dyDescent="0.25">
      <c r="A573" s="26">
        <f>+'Key Dates'!$B$7-46</f>
        <v>45835</v>
      </c>
      <c r="B573" s="26">
        <f>+'Key Dates'!$B$7-14</f>
        <v>45867</v>
      </c>
      <c r="C573" s="42" t="s">
        <v>595</v>
      </c>
      <c r="D573" s="27" t="s">
        <v>289</v>
      </c>
      <c r="E573" s="28" t="s">
        <v>67</v>
      </c>
      <c r="F573" s="28" t="s">
        <v>284</v>
      </c>
    </row>
    <row r="574" spans="1:6" ht="204.75" x14ac:dyDescent="0.25">
      <c r="A574" s="26">
        <f>+'Key Dates'!$B$7-46</f>
        <v>45835</v>
      </c>
      <c r="B574" s="26">
        <f>+'Key Dates'!$B$7-14</f>
        <v>45867</v>
      </c>
      <c r="C574" s="42" t="s">
        <v>595</v>
      </c>
      <c r="D574" s="27" t="s">
        <v>289</v>
      </c>
      <c r="E574" s="28" t="s">
        <v>69</v>
      </c>
      <c r="F574" s="28" t="s">
        <v>284</v>
      </c>
    </row>
    <row r="575" spans="1:6" ht="204.75" x14ac:dyDescent="0.25">
      <c r="A575" s="26">
        <f>+'Key Dates'!$B$7-46</f>
        <v>45835</v>
      </c>
      <c r="B575" s="26">
        <f>+'Key Dates'!$B$7-14</f>
        <v>45867</v>
      </c>
      <c r="C575" s="42" t="s">
        <v>595</v>
      </c>
      <c r="D575" s="27" t="s">
        <v>289</v>
      </c>
      <c r="E575" s="28" t="s">
        <v>81</v>
      </c>
      <c r="F575" s="28" t="s">
        <v>284</v>
      </c>
    </row>
    <row r="576" spans="1:6" ht="204.75" x14ac:dyDescent="0.25">
      <c r="A576" s="26">
        <f>+'Key Dates'!$B$7-46</f>
        <v>45835</v>
      </c>
      <c r="B576" s="26">
        <f>+'Key Dates'!$B$7-14</f>
        <v>45867</v>
      </c>
      <c r="C576" s="42" t="s">
        <v>595</v>
      </c>
      <c r="D576" s="27" t="s">
        <v>289</v>
      </c>
      <c r="E576" s="28" t="s">
        <v>82</v>
      </c>
      <c r="F576" s="28" t="s">
        <v>284</v>
      </c>
    </row>
    <row r="577" spans="1:6" ht="204.75" x14ac:dyDescent="0.25">
      <c r="A577" s="26">
        <f>+'Key Dates'!$B$7-46</f>
        <v>45835</v>
      </c>
      <c r="B577" s="26">
        <f>+'Key Dates'!$B$7-14</f>
        <v>45867</v>
      </c>
      <c r="C577" s="42" t="s">
        <v>595</v>
      </c>
      <c r="D577" s="27" t="s">
        <v>289</v>
      </c>
      <c r="E577" s="28" t="s">
        <v>84</v>
      </c>
      <c r="F577" s="28" t="s">
        <v>284</v>
      </c>
    </row>
    <row r="578" spans="1:6" ht="204.75" x14ac:dyDescent="0.25">
      <c r="A578" s="26">
        <f>+'Key Dates'!$B$7-46</f>
        <v>45835</v>
      </c>
      <c r="B578" s="26">
        <f>+'Key Dates'!$B$7-14</f>
        <v>45867</v>
      </c>
      <c r="C578" s="42" t="s">
        <v>595</v>
      </c>
      <c r="D578" s="27" t="s">
        <v>289</v>
      </c>
      <c r="E578" s="28" t="s">
        <v>85</v>
      </c>
      <c r="F578" s="28" t="s">
        <v>284</v>
      </c>
    </row>
    <row r="579" spans="1:6" ht="110.25" x14ac:dyDescent="0.25">
      <c r="A579" s="26">
        <f>+'Key Dates'!$B$7-46</f>
        <v>45835</v>
      </c>
      <c r="B579" s="26">
        <f>+'Key Dates'!$B$7-1</f>
        <v>45880</v>
      </c>
      <c r="C579" s="43" t="s">
        <v>499</v>
      </c>
      <c r="D579" s="29" t="s">
        <v>152</v>
      </c>
      <c r="E579" s="30" t="s">
        <v>67</v>
      </c>
      <c r="F579" s="30" t="s">
        <v>68</v>
      </c>
    </row>
    <row r="580" spans="1:6" ht="110.25" x14ac:dyDescent="0.25">
      <c r="A580" s="26">
        <f>+'Key Dates'!$B$7-46</f>
        <v>45835</v>
      </c>
      <c r="B580" s="26">
        <f>+'Key Dates'!$B$7-1</f>
        <v>45880</v>
      </c>
      <c r="C580" s="43" t="s">
        <v>499</v>
      </c>
      <c r="D580" s="29" t="s">
        <v>152</v>
      </c>
      <c r="E580" s="30" t="s">
        <v>69</v>
      </c>
      <c r="F580" s="30" t="s">
        <v>68</v>
      </c>
    </row>
    <row r="581" spans="1:6" ht="110.25" x14ac:dyDescent="0.25">
      <c r="A581" s="26">
        <f>+'Key Dates'!$B$7-46</f>
        <v>45835</v>
      </c>
      <c r="B581" s="26">
        <f>+'Key Dates'!$B$7-1</f>
        <v>45880</v>
      </c>
      <c r="C581" s="43" t="s">
        <v>499</v>
      </c>
      <c r="D581" s="29" t="s">
        <v>152</v>
      </c>
      <c r="E581" s="30" t="s">
        <v>81</v>
      </c>
      <c r="F581" s="30" t="s">
        <v>68</v>
      </c>
    </row>
    <row r="582" spans="1:6" ht="110.25" x14ac:dyDescent="0.25">
      <c r="A582" s="26">
        <f>+'Key Dates'!$B$7-46</f>
        <v>45835</v>
      </c>
      <c r="B582" s="26">
        <f>+'Key Dates'!$B$7-1</f>
        <v>45880</v>
      </c>
      <c r="C582" s="43" t="s">
        <v>499</v>
      </c>
      <c r="D582" s="29" t="s">
        <v>152</v>
      </c>
      <c r="E582" s="30" t="s">
        <v>82</v>
      </c>
      <c r="F582" s="30" t="s">
        <v>68</v>
      </c>
    </row>
    <row r="583" spans="1:6" ht="110.25" x14ac:dyDescent="0.25">
      <c r="A583" s="26">
        <f>+'Key Dates'!$B$7-46</f>
        <v>45835</v>
      </c>
      <c r="B583" s="26">
        <f>+'Key Dates'!$B$7-1</f>
        <v>45880</v>
      </c>
      <c r="C583" s="43" t="s">
        <v>499</v>
      </c>
      <c r="D583" s="29" t="s">
        <v>152</v>
      </c>
      <c r="E583" s="30" t="s">
        <v>84</v>
      </c>
      <c r="F583" s="30" t="s">
        <v>68</v>
      </c>
    </row>
    <row r="584" spans="1:6" ht="110.25" x14ac:dyDescent="0.25">
      <c r="A584" s="26">
        <f>+'Key Dates'!$B$7-46</f>
        <v>45835</v>
      </c>
      <c r="B584" s="26">
        <f>+'Key Dates'!$B$7-1</f>
        <v>45880</v>
      </c>
      <c r="C584" s="43" t="s">
        <v>499</v>
      </c>
      <c r="D584" s="29" t="s">
        <v>152</v>
      </c>
      <c r="E584" s="30" t="s">
        <v>85</v>
      </c>
      <c r="F584" s="30" t="s">
        <v>68</v>
      </c>
    </row>
    <row r="585" spans="1:6" ht="110.25" x14ac:dyDescent="0.25">
      <c r="A585" s="26">
        <f>+'Key Dates'!$B$7-46</f>
        <v>45835</v>
      </c>
      <c r="B585" s="26">
        <f>+'Key Dates'!$B$7-1</f>
        <v>45880</v>
      </c>
      <c r="C585" s="42" t="s">
        <v>290</v>
      </c>
      <c r="D585" s="27" t="s">
        <v>291</v>
      </c>
      <c r="E585" s="28" t="s">
        <v>67</v>
      </c>
      <c r="F585" s="28" t="s">
        <v>68</v>
      </c>
    </row>
    <row r="586" spans="1:6" ht="110.25" x14ac:dyDescent="0.25">
      <c r="A586" s="26">
        <f>+'Key Dates'!$B$7-46</f>
        <v>45835</v>
      </c>
      <c r="B586" s="26">
        <f>+'Key Dates'!$B$7-1</f>
        <v>45880</v>
      </c>
      <c r="C586" s="42" t="s">
        <v>290</v>
      </c>
      <c r="D586" s="27" t="s">
        <v>291</v>
      </c>
      <c r="E586" s="28" t="s">
        <v>69</v>
      </c>
      <c r="F586" s="28" t="s">
        <v>68</v>
      </c>
    </row>
    <row r="587" spans="1:6" ht="110.25" x14ac:dyDescent="0.25">
      <c r="A587" s="26">
        <f>+'Key Dates'!$B$7-46</f>
        <v>45835</v>
      </c>
      <c r="B587" s="26">
        <f>+'Key Dates'!$B$7-1</f>
        <v>45880</v>
      </c>
      <c r="C587" s="42" t="s">
        <v>290</v>
      </c>
      <c r="D587" s="27" t="s">
        <v>291</v>
      </c>
      <c r="E587" s="28" t="s">
        <v>81</v>
      </c>
      <c r="F587" s="28" t="s">
        <v>68</v>
      </c>
    </row>
    <row r="588" spans="1:6" ht="110.25" x14ac:dyDescent="0.25">
      <c r="A588" s="26">
        <f>+'Key Dates'!$B$7-46</f>
        <v>45835</v>
      </c>
      <c r="B588" s="26">
        <f>+'Key Dates'!$B$7-1</f>
        <v>45880</v>
      </c>
      <c r="C588" s="42" t="s">
        <v>290</v>
      </c>
      <c r="D588" s="27" t="s">
        <v>291</v>
      </c>
      <c r="E588" s="28" t="s">
        <v>82</v>
      </c>
      <c r="F588" s="28" t="s">
        <v>68</v>
      </c>
    </row>
    <row r="589" spans="1:6" ht="110.25" x14ac:dyDescent="0.25">
      <c r="A589" s="26">
        <f>+'Key Dates'!$B$7-46</f>
        <v>45835</v>
      </c>
      <c r="B589" s="26">
        <f>+'Key Dates'!$B$7-1</f>
        <v>45880</v>
      </c>
      <c r="C589" s="42" t="s">
        <v>290</v>
      </c>
      <c r="D589" s="27" t="s">
        <v>291</v>
      </c>
      <c r="E589" s="28" t="s">
        <v>84</v>
      </c>
      <c r="F589" s="28" t="s">
        <v>68</v>
      </c>
    </row>
    <row r="590" spans="1:6" ht="110.25" x14ac:dyDescent="0.25">
      <c r="A590" s="26">
        <f>+'Key Dates'!$B$7-46</f>
        <v>45835</v>
      </c>
      <c r="B590" s="26">
        <f>+'Key Dates'!$B$7-1</f>
        <v>45880</v>
      </c>
      <c r="C590" s="42" t="s">
        <v>290</v>
      </c>
      <c r="D590" s="27" t="s">
        <v>291</v>
      </c>
      <c r="E590" s="28" t="s">
        <v>85</v>
      </c>
      <c r="F590" s="28" t="s">
        <v>68</v>
      </c>
    </row>
    <row r="591" spans="1:6" ht="189" x14ac:dyDescent="0.25">
      <c r="A591" s="26">
        <f>+'Key Dates'!$B$7-46</f>
        <v>45835</v>
      </c>
      <c r="B591" s="26">
        <f>+'Key Dates'!$B$7</f>
        <v>45881</v>
      </c>
      <c r="C591" s="42" t="s">
        <v>596</v>
      </c>
      <c r="D591" s="27" t="s">
        <v>142</v>
      </c>
      <c r="E591" s="28" t="s">
        <v>67</v>
      </c>
      <c r="F591" s="28" t="s">
        <v>68</v>
      </c>
    </row>
    <row r="592" spans="1:6" ht="189" x14ac:dyDescent="0.25">
      <c r="A592" s="26">
        <f>+'Key Dates'!$B$7-46</f>
        <v>45835</v>
      </c>
      <c r="B592" s="26">
        <f>+'Key Dates'!$B$7</f>
        <v>45881</v>
      </c>
      <c r="C592" s="42" t="s">
        <v>596</v>
      </c>
      <c r="D592" s="27" t="s">
        <v>142</v>
      </c>
      <c r="E592" s="28" t="s">
        <v>69</v>
      </c>
      <c r="F592" s="28" t="s">
        <v>68</v>
      </c>
    </row>
    <row r="593" spans="1:6" ht="189" x14ac:dyDescent="0.25">
      <c r="A593" s="26">
        <f>+'Key Dates'!$B$7-46</f>
        <v>45835</v>
      </c>
      <c r="B593" s="26">
        <f>+'Key Dates'!$B$7</f>
        <v>45881</v>
      </c>
      <c r="C593" s="42" t="s">
        <v>596</v>
      </c>
      <c r="D593" s="27" t="s">
        <v>142</v>
      </c>
      <c r="E593" s="28" t="s">
        <v>81</v>
      </c>
      <c r="F593" s="28" t="s">
        <v>68</v>
      </c>
    </row>
    <row r="594" spans="1:6" ht="189" x14ac:dyDescent="0.25">
      <c r="A594" s="26">
        <f>+'Key Dates'!$B$7-46</f>
        <v>45835</v>
      </c>
      <c r="B594" s="26">
        <f>+'Key Dates'!$B$7</f>
        <v>45881</v>
      </c>
      <c r="C594" s="42" t="s">
        <v>596</v>
      </c>
      <c r="D594" s="27" t="s">
        <v>142</v>
      </c>
      <c r="E594" s="28" t="s">
        <v>82</v>
      </c>
      <c r="F594" s="28" t="s">
        <v>68</v>
      </c>
    </row>
    <row r="595" spans="1:6" ht="189" x14ac:dyDescent="0.25">
      <c r="A595" s="26">
        <f>+'Key Dates'!$B$7-46</f>
        <v>45835</v>
      </c>
      <c r="B595" s="26">
        <f>+'Key Dates'!$B$7</f>
        <v>45881</v>
      </c>
      <c r="C595" s="42" t="s">
        <v>596</v>
      </c>
      <c r="D595" s="27" t="s">
        <v>142</v>
      </c>
      <c r="E595" s="28" t="s">
        <v>84</v>
      </c>
      <c r="F595" s="28" t="s">
        <v>68</v>
      </c>
    </row>
    <row r="596" spans="1:6" ht="189" x14ac:dyDescent="0.25">
      <c r="A596" s="26">
        <f>+'Key Dates'!$B$7-46</f>
        <v>45835</v>
      </c>
      <c r="B596" s="26">
        <f>+'Key Dates'!$B$7</f>
        <v>45881</v>
      </c>
      <c r="C596" s="42" t="s">
        <v>596</v>
      </c>
      <c r="D596" s="27" t="s">
        <v>142</v>
      </c>
      <c r="E596" s="28" t="s">
        <v>85</v>
      </c>
      <c r="F596" s="28" t="s">
        <v>68</v>
      </c>
    </row>
    <row r="597" spans="1:6" ht="110.25" x14ac:dyDescent="0.25">
      <c r="A597" s="26">
        <f>+'Key Dates'!$B$7-46</f>
        <v>45835</v>
      </c>
      <c r="B597" s="26">
        <f>+'Key Dates'!$B$7</f>
        <v>45881</v>
      </c>
      <c r="C597" s="42" t="s">
        <v>292</v>
      </c>
      <c r="D597" s="27" t="s">
        <v>156</v>
      </c>
      <c r="E597" s="28" t="s">
        <v>67</v>
      </c>
      <c r="F597" s="28" t="s">
        <v>68</v>
      </c>
    </row>
    <row r="598" spans="1:6" ht="110.25" x14ac:dyDescent="0.25">
      <c r="A598" s="26">
        <f>+'Key Dates'!$B$7-46</f>
        <v>45835</v>
      </c>
      <c r="B598" s="26">
        <f>+'Key Dates'!$B$7</f>
        <v>45881</v>
      </c>
      <c r="C598" s="42" t="s">
        <v>292</v>
      </c>
      <c r="D598" s="27" t="s">
        <v>156</v>
      </c>
      <c r="E598" s="28" t="s">
        <v>69</v>
      </c>
      <c r="F598" s="28" t="s">
        <v>68</v>
      </c>
    </row>
    <row r="599" spans="1:6" ht="110.25" x14ac:dyDescent="0.25">
      <c r="A599" s="26">
        <f>+'Key Dates'!$B$7-46</f>
        <v>45835</v>
      </c>
      <c r="B599" s="26">
        <f>+'Key Dates'!$B$7</f>
        <v>45881</v>
      </c>
      <c r="C599" s="42" t="s">
        <v>292</v>
      </c>
      <c r="D599" s="27" t="s">
        <v>156</v>
      </c>
      <c r="E599" s="28" t="s">
        <v>81</v>
      </c>
      <c r="F599" s="28" t="s">
        <v>68</v>
      </c>
    </row>
    <row r="600" spans="1:6" ht="110.25" x14ac:dyDescent="0.25">
      <c r="A600" s="26">
        <f>+'Key Dates'!$B$7-46</f>
        <v>45835</v>
      </c>
      <c r="B600" s="26">
        <f>+'Key Dates'!$B$7</f>
        <v>45881</v>
      </c>
      <c r="C600" s="42" t="s">
        <v>292</v>
      </c>
      <c r="D600" s="27" t="s">
        <v>156</v>
      </c>
      <c r="E600" s="28" t="s">
        <v>82</v>
      </c>
      <c r="F600" s="28" t="s">
        <v>68</v>
      </c>
    </row>
    <row r="601" spans="1:6" ht="110.25" x14ac:dyDescent="0.25">
      <c r="A601" s="26">
        <f>+'Key Dates'!$B$7-46</f>
        <v>45835</v>
      </c>
      <c r="B601" s="26">
        <f>+'Key Dates'!$B$7</f>
        <v>45881</v>
      </c>
      <c r="C601" s="42" t="s">
        <v>292</v>
      </c>
      <c r="D601" s="27" t="s">
        <v>156</v>
      </c>
      <c r="E601" s="28" t="s">
        <v>84</v>
      </c>
      <c r="F601" s="28" t="s">
        <v>68</v>
      </c>
    </row>
    <row r="602" spans="1:6" ht="110.25" x14ac:dyDescent="0.25">
      <c r="A602" s="26">
        <f>+'Key Dates'!$B$7-46</f>
        <v>45835</v>
      </c>
      <c r="B602" s="26">
        <f>+'Key Dates'!$B$7</f>
        <v>45881</v>
      </c>
      <c r="C602" s="42" t="s">
        <v>292</v>
      </c>
      <c r="D602" s="27" t="s">
        <v>156</v>
      </c>
      <c r="E602" s="28" t="s">
        <v>85</v>
      </c>
      <c r="F602" s="28" t="s">
        <v>68</v>
      </c>
    </row>
    <row r="603" spans="1:6" ht="78.75" x14ac:dyDescent="0.25">
      <c r="A603" s="26">
        <f>+'Key Dates'!$B$7-46</f>
        <v>45835</v>
      </c>
      <c r="B603" s="26">
        <f>+'Key Dates'!$B$7</f>
        <v>45881</v>
      </c>
      <c r="C603" s="42" t="s">
        <v>597</v>
      </c>
      <c r="D603" s="27" t="s">
        <v>144</v>
      </c>
      <c r="E603" s="28" t="s">
        <v>67</v>
      </c>
      <c r="F603" s="28" t="s">
        <v>68</v>
      </c>
    </row>
    <row r="604" spans="1:6" ht="78.75" x14ac:dyDescent="0.25">
      <c r="A604" s="26">
        <f>+'Key Dates'!$B$7-46</f>
        <v>45835</v>
      </c>
      <c r="B604" s="26">
        <f>+'Key Dates'!$B$7</f>
        <v>45881</v>
      </c>
      <c r="C604" s="42" t="s">
        <v>597</v>
      </c>
      <c r="D604" s="27" t="s">
        <v>144</v>
      </c>
      <c r="E604" s="28" t="s">
        <v>69</v>
      </c>
      <c r="F604" s="28" t="s">
        <v>68</v>
      </c>
    </row>
    <row r="605" spans="1:6" ht="78.75" x14ac:dyDescent="0.25">
      <c r="A605" s="26">
        <f>+'Key Dates'!$B$7-46</f>
        <v>45835</v>
      </c>
      <c r="B605" s="26">
        <f>+'Key Dates'!$B$7</f>
        <v>45881</v>
      </c>
      <c r="C605" s="42" t="s">
        <v>597</v>
      </c>
      <c r="D605" s="27" t="s">
        <v>144</v>
      </c>
      <c r="E605" s="28" t="s">
        <v>81</v>
      </c>
      <c r="F605" s="28" t="s">
        <v>68</v>
      </c>
    </row>
    <row r="606" spans="1:6" ht="78.75" x14ac:dyDescent="0.25">
      <c r="A606" s="26">
        <f>+'Key Dates'!$B$7-46</f>
        <v>45835</v>
      </c>
      <c r="B606" s="26">
        <f>+'Key Dates'!$B$7</f>
        <v>45881</v>
      </c>
      <c r="C606" s="42" t="s">
        <v>597</v>
      </c>
      <c r="D606" s="27" t="s">
        <v>144</v>
      </c>
      <c r="E606" s="28" t="s">
        <v>82</v>
      </c>
      <c r="F606" s="28" t="s">
        <v>68</v>
      </c>
    </row>
    <row r="607" spans="1:6" ht="78.75" x14ac:dyDescent="0.25">
      <c r="A607" s="26">
        <f>+'Key Dates'!$B$7-46</f>
        <v>45835</v>
      </c>
      <c r="B607" s="26">
        <f>+'Key Dates'!$B$7</f>
        <v>45881</v>
      </c>
      <c r="C607" s="42" t="s">
        <v>597</v>
      </c>
      <c r="D607" s="27" t="s">
        <v>144</v>
      </c>
      <c r="E607" s="28" t="s">
        <v>84</v>
      </c>
      <c r="F607" s="28" t="s">
        <v>68</v>
      </c>
    </row>
    <row r="608" spans="1:6" ht="78.75" x14ac:dyDescent="0.25">
      <c r="A608" s="26">
        <f>+'Key Dates'!$B$7-46</f>
        <v>45835</v>
      </c>
      <c r="B608" s="26">
        <f>+'Key Dates'!$B$7</f>
        <v>45881</v>
      </c>
      <c r="C608" s="42" t="s">
        <v>597</v>
      </c>
      <c r="D608" s="27" t="s">
        <v>144</v>
      </c>
      <c r="E608" s="28" t="s">
        <v>85</v>
      </c>
      <c r="F608" s="28" t="s">
        <v>68</v>
      </c>
    </row>
    <row r="609" spans="1:6" ht="78.75" x14ac:dyDescent="0.25">
      <c r="A609" s="26">
        <f>+'Key Dates'!$B$7-46</f>
        <v>45835</v>
      </c>
      <c r="B609" s="26">
        <f>+'Key Dates'!$B$7</f>
        <v>45881</v>
      </c>
      <c r="C609" s="42" t="s">
        <v>293</v>
      </c>
      <c r="D609" s="27" t="s">
        <v>294</v>
      </c>
      <c r="E609" s="28" t="s">
        <v>67</v>
      </c>
      <c r="F609" s="28" t="s">
        <v>68</v>
      </c>
    </row>
    <row r="610" spans="1:6" ht="78.75" x14ac:dyDescent="0.25">
      <c r="A610" s="26">
        <f>+'Key Dates'!$B$7-46</f>
        <v>45835</v>
      </c>
      <c r="B610" s="26">
        <f>+'Key Dates'!$B$7</f>
        <v>45881</v>
      </c>
      <c r="C610" s="42" t="s">
        <v>293</v>
      </c>
      <c r="D610" s="27" t="s">
        <v>294</v>
      </c>
      <c r="E610" s="28" t="s">
        <v>69</v>
      </c>
      <c r="F610" s="28" t="s">
        <v>68</v>
      </c>
    </row>
    <row r="611" spans="1:6" ht="78.75" x14ac:dyDescent="0.25">
      <c r="A611" s="26">
        <f>+'Key Dates'!$B$7-46</f>
        <v>45835</v>
      </c>
      <c r="B611" s="26">
        <f>+'Key Dates'!$B$7</f>
        <v>45881</v>
      </c>
      <c r="C611" s="42" t="s">
        <v>293</v>
      </c>
      <c r="D611" s="27" t="s">
        <v>294</v>
      </c>
      <c r="E611" s="28" t="s">
        <v>81</v>
      </c>
      <c r="F611" s="28" t="s">
        <v>68</v>
      </c>
    </row>
    <row r="612" spans="1:6" ht="78.75" x14ac:dyDescent="0.25">
      <c r="A612" s="26">
        <f>+'Key Dates'!$B$7-46</f>
        <v>45835</v>
      </c>
      <c r="B612" s="26">
        <f>+'Key Dates'!$B$7</f>
        <v>45881</v>
      </c>
      <c r="C612" s="42" t="s">
        <v>293</v>
      </c>
      <c r="D612" s="27" t="s">
        <v>294</v>
      </c>
      <c r="E612" s="28" t="s">
        <v>82</v>
      </c>
      <c r="F612" s="28" t="s">
        <v>68</v>
      </c>
    </row>
    <row r="613" spans="1:6" ht="78.75" x14ac:dyDescent="0.25">
      <c r="A613" s="26">
        <f>+'Key Dates'!$B$7-46</f>
        <v>45835</v>
      </c>
      <c r="B613" s="26">
        <f>+'Key Dates'!$B$7</f>
        <v>45881</v>
      </c>
      <c r="C613" s="42" t="s">
        <v>293</v>
      </c>
      <c r="D613" s="27" t="s">
        <v>294</v>
      </c>
      <c r="E613" s="28" t="s">
        <v>84</v>
      </c>
      <c r="F613" s="28" t="s">
        <v>68</v>
      </c>
    </row>
    <row r="614" spans="1:6" ht="78.75" x14ac:dyDescent="0.25">
      <c r="A614" s="26">
        <f>+'Key Dates'!$B$7-46</f>
        <v>45835</v>
      </c>
      <c r="B614" s="26">
        <f>+'Key Dates'!$B$7</f>
        <v>45881</v>
      </c>
      <c r="C614" s="42" t="s">
        <v>293</v>
      </c>
      <c r="D614" s="27" t="s">
        <v>294</v>
      </c>
      <c r="E614" s="28" t="s">
        <v>85</v>
      </c>
      <c r="F614" s="28" t="s">
        <v>68</v>
      </c>
    </row>
    <row r="615" spans="1:6" ht="78.75" x14ac:dyDescent="0.25">
      <c r="A615" s="26">
        <f>+'Key Dates'!$B$7-45</f>
        <v>45836</v>
      </c>
      <c r="B615" s="26">
        <f>+'Key Dates'!$B$7</f>
        <v>45881</v>
      </c>
      <c r="C615" s="42" t="s">
        <v>598</v>
      </c>
      <c r="D615" s="27" t="s">
        <v>145</v>
      </c>
      <c r="E615" s="28" t="s">
        <v>67</v>
      </c>
      <c r="F615" s="28" t="s">
        <v>101</v>
      </c>
    </row>
    <row r="616" spans="1:6" ht="78.75" x14ac:dyDescent="0.25">
      <c r="A616" s="26">
        <f>+'Key Dates'!$B$7-45</f>
        <v>45836</v>
      </c>
      <c r="B616" s="26">
        <f>+'Key Dates'!$B$7</f>
        <v>45881</v>
      </c>
      <c r="C616" s="42" t="s">
        <v>598</v>
      </c>
      <c r="D616" s="27" t="s">
        <v>145</v>
      </c>
      <c r="E616" s="28" t="s">
        <v>69</v>
      </c>
      <c r="F616" s="28" t="s">
        <v>101</v>
      </c>
    </row>
    <row r="617" spans="1:6" ht="78.75" x14ac:dyDescent="0.25">
      <c r="A617" s="26">
        <f>+'Key Dates'!$B$7-45</f>
        <v>45836</v>
      </c>
      <c r="B617" s="26">
        <f>+'Key Dates'!$B$7</f>
        <v>45881</v>
      </c>
      <c r="C617" s="42" t="s">
        <v>598</v>
      </c>
      <c r="D617" s="27" t="s">
        <v>145</v>
      </c>
      <c r="E617" s="28" t="s">
        <v>81</v>
      </c>
      <c r="F617" s="28" t="s">
        <v>101</v>
      </c>
    </row>
    <row r="618" spans="1:6" ht="78.75" x14ac:dyDescent="0.25">
      <c r="A618" s="26">
        <f>+'Key Dates'!$B$7-45</f>
        <v>45836</v>
      </c>
      <c r="B618" s="26">
        <f>+'Key Dates'!$B$7</f>
        <v>45881</v>
      </c>
      <c r="C618" s="42" t="s">
        <v>598</v>
      </c>
      <c r="D618" s="27" t="s">
        <v>145</v>
      </c>
      <c r="E618" s="28" t="s">
        <v>82</v>
      </c>
      <c r="F618" s="28" t="s">
        <v>101</v>
      </c>
    </row>
    <row r="619" spans="1:6" ht="78.75" x14ac:dyDescent="0.25">
      <c r="A619" s="26">
        <f>+'Key Dates'!$B$7-45</f>
        <v>45836</v>
      </c>
      <c r="B619" s="26">
        <f>+'Key Dates'!$B$7</f>
        <v>45881</v>
      </c>
      <c r="C619" s="42" t="s">
        <v>598</v>
      </c>
      <c r="D619" s="27" t="s">
        <v>145</v>
      </c>
      <c r="E619" s="28" t="s">
        <v>70</v>
      </c>
      <c r="F619" s="28" t="s">
        <v>101</v>
      </c>
    </row>
    <row r="620" spans="1:6" ht="78.75" x14ac:dyDescent="0.25">
      <c r="A620" s="26">
        <f>+'Key Dates'!$B$7-45</f>
        <v>45836</v>
      </c>
      <c r="B620" s="26">
        <f>+'Key Dates'!$B$7</f>
        <v>45881</v>
      </c>
      <c r="C620" s="42" t="s">
        <v>598</v>
      </c>
      <c r="D620" s="27" t="s">
        <v>145</v>
      </c>
      <c r="E620" s="28" t="s">
        <v>83</v>
      </c>
      <c r="F620" s="28" t="s">
        <v>101</v>
      </c>
    </row>
    <row r="621" spans="1:6" ht="78.75" x14ac:dyDescent="0.25">
      <c r="A621" s="26">
        <v>45839</v>
      </c>
      <c r="B621" s="26">
        <v>45839</v>
      </c>
      <c r="C621" s="42" t="s">
        <v>295</v>
      </c>
      <c r="D621" s="27" t="s">
        <v>296</v>
      </c>
      <c r="E621" s="28" t="s">
        <v>67</v>
      </c>
      <c r="F621" s="28" t="s">
        <v>79</v>
      </c>
    </row>
    <row r="622" spans="1:6" ht="78.75" x14ac:dyDescent="0.25">
      <c r="A622" s="26">
        <v>45839</v>
      </c>
      <c r="B622" s="26">
        <v>45839</v>
      </c>
      <c r="C622" s="42" t="s">
        <v>295</v>
      </c>
      <c r="D622" s="27" t="s">
        <v>296</v>
      </c>
      <c r="E622" s="28" t="s">
        <v>78</v>
      </c>
      <c r="F622" s="28" t="s">
        <v>79</v>
      </c>
    </row>
    <row r="623" spans="1:6" ht="78.75" x14ac:dyDescent="0.25">
      <c r="A623" s="26">
        <v>45839</v>
      </c>
      <c r="B623" s="26">
        <v>45839</v>
      </c>
      <c r="C623" s="42" t="s">
        <v>295</v>
      </c>
      <c r="D623" s="27" t="s">
        <v>296</v>
      </c>
      <c r="E623" s="28" t="s">
        <v>79</v>
      </c>
      <c r="F623" s="28" t="s">
        <v>79</v>
      </c>
    </row>
    <row r="624" spans="1:6" ht="126" x14ac:dyDescent="0.25">
      <c r="A624" s="26">
        <v>45839</v>
      </c>
      <c r="B624" s="26">
        <v>45839</v>
      </c>
      <c r="C624" s="42" t="s">
        <v>599</v>
      </c>
      <c r="D624" s="27" t="s">
        <v>297</v>
      </c>
      <c r="E624" s="28" t="s">
        <v>67</v>
      </c>
      <c r="F624" s="28" t="s">
        <v>79</v>
      </c>
    </row>
    <row r="625" spans="1:6" ht="126" x14ac:dyDescent="0.25">
      <c r="A625" s="26">
        <v>45839</v>
      </c>
      <c r="B625" s="26">
        <v>45839</v>
      </c>
      <c r="C625" s="42" t="s">
        <v>599</v>
      </c>
      <c r="D625" s="27" t="s">
        <v>297</v>
      </c>
      <c r="E625" s="28" t="s">
        <v>78</v>
      </c>
      <c r="F625" s="28" t="s">
        <v>79</v>
      </c>
    </row>
    <row r="626" spans="1:6" ht="126" x14ac:dyDescent="0.25">
      <c r="A626" s="26">
        <v>45839</v>
      </c>
      <c r="B626" s="26">
        <v>45839</v>
      </c>
      <c r="C626" s="42" t="s">
        <v>599</v>
      </c>
      <c r="D626" s="27" t="s">
        <v>297</v>
      </c>
      <c r="E626" s="28" t="s">
        <v>79</v>
      </c>
      <c r="F626" s="28" t="s">
        <v>79</v>
      </c>
    </row>
    <row r="627" spans="1:6" ht="78.75" x14ac:dyDescent="0.25">
      <c r="A627" s="26">
        <f>+'Key Dates'!$B$8-126</f>
        <v>45839</v>
      </c>
      <c r="B627" s="26">
        <f>+'Key Dates'!$B$8-126</f>
        <v>45839</v>
      </c>
      <c r="C627" s="42" t="s">
        <v>600</v>
      </c>
      <c r="D627" s="27" t="s">
        <v>277</v>
      </c>
      <c r="E627" s="28" t="s">
        <v>67</v>
      </c>
      <c r="F627" s="28" t="s">
        <v>134</v>
      </c>
    </row>
    <row r="628" spans="1:6" ht="78.75" x14ac:dyDescent="0.25">
      <c r="A628" s="26">
        <f>+'Key Dates'!$B$8-126</f>
        <v>45839</v>
      </c>
      <c r="B628" s="26">
        <f>+'Key Dates'!$B$8-126</f>
        <v>45839</v>
      </c>
      <c r="C628" s="42" t="s">
        <v>600</v>
      </c>
      <c r="D628" s="27" t="s">
        <v>277</v>
      </c>
      <c r="E628" s="28" t="s">
        <v>69</v>
      </c>
      <c r="F628" s="28" t="s">
        <v>134</v>
      </c>
    </row>
    <row r="629" spans="1:6" ht="78.75" x14ac:dyDescent="0.25">
      <c r="A629" s="26">
        <f>+'Key Dates'!$B$8-126</f>
        <v>45839</v>
      </c>
      <c r="B629" s="26">
        <f>+'Key Dates'!$B$8-126</f>
        <v>45839</v>
      </c>
      <c r="C629" s="42" t="s">
        <v>600</v>
      </c>
      <c r="D629" s="27" t="s">
        <v>277</v>
      </c>
      <c r="E629" s="28" t="s">
        <v>81</v>
      </c>
      <c r="F629" s="28" t="s">
        <v>134</v>
      </c>
    </row>
    <row r="630" spans="1:6" ht="78.75" x14ac:dyDescent="0.25">
      <c r="A630" s="26">
        <f>+'Key Dates'!$B$8-126</f>
        <v>45839</v>
      </c>
      <c r="B630" s="26">
        <f>+'Key Dates'!$B$8-126</f>
        <v>45839</v>
      </c>
      <c r="C630" s="42" t="s">
        <v>600</v>
      </c>
      <c r="D630" s="27" t="s">
        <v>277</v>
      </c>
      <c r="E630" s="28" t="s">
        <v>82</v>
      </c>
      <c r="F630" s="28" t="s">
        <v>134</v>
      </c>
    </row>
    <row r="631" spans="1:6" ht="78.75" x14ac:dyDescent="0.25">
      <c r="A631" s="26">
        <f>+'Key Dates'!$B$8-126</f>
        <v>45839</v>
      </c>
      <c r="B631" s="26">
        <f>+'Key Dates'!$B$8-126</f>
        <v>45839</v>
      </c>
      <c r="C631" s="42" t="s">
        <v>600</v>
      </c>
      <c r="D631" s="27" t="s">
        <v>277</v>
      </c>
      <c r="E631" s="28" t="s">
        <v>84</v>
      </c>
      <c r="F631" s="28" t="s">
        <v>134</v>
      </c>
    </row>
    <row r="632" spans="1:6" ht="78.75" x14ac:dyDescent="0.25">
      <c r="A632" s="26">
        <f>+'Key Dates'!$B$8-126</f>
        <v>45839</v>
      </c>
      <c r="B632" s="26">
        <f>+'Key Dates'!$B$8-126</f>
        <v>45839</v>
      </c>
      <c r="C632" s="42" t="s">
        <v>600</v>
      </c>
      <c r="D632" s="27" t="s">
        <v>277</v>
      </c>
      <c r="E632" s="28" t="s">
        <v>85</v>
      </c>
      <c r="F632" s="28" t="s">
        <v>134</v>
      </c>
    </row>
    <row r="633" spans="1:6" ht="78.75" x14ac:dyDescent="0.25">
      <c r="A633" s="26">
        <f>+'Key Dates'!$B$7-42</f>
        <v>45839</v>
      </c>
      <c r="B633" s="26">
        <f>+'Key Dates'!$B$7-1</f>
        <v>45880</v>
      </c>
      <c r="C633" s="43" t="s">
        <v>601</v>
      </c>
      <c r="D633" s="29" t="s">
        <v>107</v>
      </c>
      <c r="E633" s="30" t="s">
        <v>67</v>
      </c>
      <c r="F633" s="30" t="s">
        <v>108</v>
      </c>
    </row>
    <row r="634" spans="1:6" ht="78.75" x14ac:dyDescent="0.25">
      <c r="A634" s="26">
        <f>+'Key Dates'!$B$7-42</f>
        <v>45839</v>
      </c>
      <c r="B634" s="26">
        <f>+'Key Dates'!$B$7-1</f>
        <v>45880</v>
      </c>
      <c r="C634" s="43" t="s">
        <v>601</v>
      </c>
      <c r="D634" s="29" t="s">
        <v>107</v>
      </c>
      <c r="E634" s="30" t="s">
        <v>69</v>
      </c>
      <c r="F634" s="30" t="s">
        <v>108</v>
      </c>
    </row>
    <row r="635" spans="1:6" ht="78.75" x14ac:dyDescent="0.25">
      <c r="A635" s="26">
        <f>+'Key Dates'!$B$7-42</f>
        <v>45839</v>
      </c>
      <c r="B635" s="26">
        <f>+'Key Dates'!$B$7-1</f>
        <v>45880</v>
      </c>
      <c r="C635" s="43" t="s">
        <v>601</v>
      </c>
      <c r="D635" s="29" t="s">
        <v>107</v>
      </c>
      <c r="E635" s="30" t="s">
        <v>81</v>
      </c>
      <c r="F635" s="30" t="s">
        <v>108</v>
      </c>
    </row>
    <row r="636" spans="1:6" ht="78.75" x14ac:dyDescent="0.25">
      <c r="A636" s="26">
        <f>+'Key Dates'!$B$7-42</f>
        <v>45839</v>
      </c>
      <c r="B636" s="26">
        <f>+'Key Dates'!$B$7-1</f>
        <v>45880</v>
      </c>
      <c r="C636" s="43" t="s">
        <v>601</v>
      </c>
      <c r="D636" s="29" t="s">
        <v>107</v>
      </c>
      <c r="E636" s="30" t="s">
        <v>82</v>
      </c>
      <c r="F636" s="30" t="s">
        <v>108</v>
      </c>
    </row>
    <row r="637" spans="1:6" ht="78.75" x14ac:dyDescent="0.25">
      <c r="A637" s="26">
        <f>+'Key Dates'!$B$7-42</f>
        <v>45839</v>
      </c>
      <c r="B637" s="26">
        <f>+'Key Dates'!$B$7-1</f>
        <v>45880</v>
      </c>
      <c r="C637" s="43" t="s">
        <v>601</v>
      </c>
      <c r="D637" s="29" t="s">
        <v>107</v>
      </c>
      <c r="E637" s="30" t="s">
        <v>84</v>
      </c>
      <c r="F637" s="30" t="s">
        <v>108</v>
      </c>
    </row>
    <row r="638" spans="1:6" ht="78.75" x14ac:dyDescent="0.25">
      <c r="A638" s="26">
        <f>+'Key Dates'!$B$7-42</f>
        <v>45839</v>
      </c>
      <c r="B638" s="26">
        <f>+'Key Dates'!$B$7-1</f>
        <v>45880</v>
      </c>
      <c r="C638" s="43" t="s">
        <v>601</v>
      </c>
      <c r="D638" s="29" t="s">
        <v>107</v>
      </c>
      <c r="E638" s="30" t="s">
        <v>85</v>
      </c>
      <c r="F638" s="30" t="s">
        <v>108</v>
      </c>
    </row>
    <row r="639" spans="1:6" ht="31.5" x14ac:dyDescent="0.25">
      <c r="A639" s="26">
        <f>+'Key Dates'!$B$14</f>
        <v>45842</v>
      </c>
      <c r="B639" s="26">
        <f>+'Key Dates'!$B$14</f>
        <v>45842</v>
      </c>
      <c r="C639" s="44" t="s">
        <v>602</v>
      </c>
      <c r="D639" s="27" t="s">
        <v>75</v>
      </c>
      <c r="E639" s="28" t="s">
        <v>76</v>
      </c>
      <c r="F639" s="28" t="s">
        <v>76</v>
      </c>
    </row>
    <row r="640" spans="1:6" ht="47.25" x14ac:dyDescent="0.25">
      <c r="A640" s="26">
        <f>+'Key Dates'!$B$8-119</f>
        <v>45846</v>
      </c>
      <c r="B640" s="26">
        <f>+'Key Dates'!$B$8-119</f>
        <v>45846</v>
      </c>
      <c r="C640" s="42" t="s">
        <v>298</v>
      </c>
      <c r="D640" s="27" t="s">
        <v>299</v>
      </c>
      <c r="E640" s="28" t="s">
        <v>67</v>
      </c>
      <c r="F640" s="28" t="s">
        <v>300</v>
      </c>
    </row>
    <row r="641" spans="1:6" ht="47.25" x14ac:dyDescent="0.25">
      <c r="A641" s="26">
        <f>+'Key Dates'!$B$8-119</f>
        <v>45846</v>
      </c>
      <c r="B641" s="26">
        <f>+'Key Dates'!$B$8-119</f>
        <v>45846</v>
      </c>
      <c r="C641" s="42" t="s">
        <v>298</v>
      </c>
      <c r="D641" s="27" t="s">
        <v>299</v>
      </c>
      <c r="E641" s="28" t="s">
        <v>69</v>
      </c>
      <c r="F641" s="28" t="s">
        <v>300</v>
      </c>
    </row>
    <row r="642" spans="1:6" ht="47.25" x14ac:dyDescent="0.25">
      <c r="A642" s="26">
        <f>+'Key Dates'!$B$8-119</f>
        <v>45846</v>
      </c>
      <c r="B642" s="26">
        <f>+'Key Dates'!$B$8-119</f>
        <v>45846</v>
      </c>
      <c r="C642" s="42" t="s">
        <v>298</v>
      </c>
      <c r="D642" s="27" t="s">
        <v>299</v>
      </c>
      <c r="E642" s="28" t="s">
        <v>301</v>
      </c>
      <c r="F642" s="28" t="s">
        <v>300</v>
      </c>
    </row>
    <row r="643" spans="1:6" ht="47.25" x14ac:dyDescent="0.25">
      <c r="A643" s="26">
        <f>+'Key Dates'!$B$8-119</f>
        <v>45846</v>
      </c>
      <c r="B643" s="26">
        <f>+'Key Dates'!$B$8-119</f>
        <v>45846</v>
      </c>
      <c r="C643" s="42" t="s">
        <v>298</v>
      </c>
      <c r="D643" s="27" t="s">
        <v>299</v>
      </c>
      <c r="E643" s="28" t="s">
        <v>81</v>
      </c>
      <c r="F643" s="28" t="s">
        <v>300</v>
      </c>
    </row>
    <row r="644" spans="1:6" ht="47.25" x14ac:dyDescent="0.25">
      <c r="A644" s="26">
        <f>+'Key Dates'!$B$8-119</f>
        <v>45846</v>
      </c>
      <c r="B644" s="26">
        <f>+'Key Dates'!$B$8-119</f>
        <v>45846</v>
      </c>
      <c r="C644" s="42" t="s">
        <v>298</v>
      </c>
      <c r="D644" s="27" t="s">
        <v>299</v>
      </c>
      <c r="E644" s="28" t="s">
        <v>82</v>
      </c>
      <c r="F644" s="28" t="s">
        <v>300</v>
      </c>
    </row>
    <row r="645" spans="1:6" ht="141.75" x14ac:dyDescent="0.25">
      <c r="A645" s="26">
        <f>+'Key Dates'!$B$7-35</f>
        <v>45846</v>
      </c>
      <c r="B645" s="26">
        <f>+'Key Dates'!$B$7-1</f>
        <v>45880</v>
      </c>
      <c r="C645" s="42" t="s">
        <v>302</v>
      </c>
      <c r="D645" s="27" t="s">
        <v>98</v>
      </c>
      <c r="E645" s="28" t="s">
        <v>67</v>
      </c>
      <c r="F645" s="28" t="s">
        <v>68</v>
      </c>
    </row>
    <row r="646" spans="1:6" ht="141.75" x14ac:dyDescent="0.25">
      <c r="A646" s="26">
        <f>+'Key Dates'!$B$7-35</f>
        <v>45846</v>
      </c>
      <c r="B646" s="26">
        <f>+'Key Dates'!$B$7-1</f>
        <v>45880</v>
      </c>
      <c r="C646" s="42" t="s">
        <v>302</v>
      </c>
      <c r="D646" s="27" t="s">
        <v>98</v>
      </c>
      <c r="E646" s="28" t="s">
        <v>69</v>
      </c>
      <c r="F646" s="28" t="s">
        <v>68</v>
      </c>
    </row>
    <row r="647" spans="1:6" ht="141.75" x14ac:dyDescent="0.25">
      <c r="A647" s="26">
        <f>+'Key Dates'!$B$7-35</f>
        <v>45846</v>
      </c>
      <c r="B647" s="26">
        <f>+'Key Dates'!$B$7-1</f>
        <v>45880</v>
      </c>
      <c r="C647" s="42" t="s">
        <v>302</v>
      </c>
      <c r="D647" s="27" t="s">
        <v>98</v>
      </c>
      <c r="E647" s="28" t="s">
        <v>81</v>
      </c>
      <c r="F647" s="28" t="s">
        <v>68</v>
      </c>
    </row>
    <row r="648" spans="1:6" ht="141.75" x14ac:dyDescent="0.25">
      <c r="A648" s="26">
        <f>+'Key Dates'!$B$7-35</f>
        <v>45846</v>
      </c>
      <c r="B648" s="26">
        <f>+'Key Dates'!$B$7-1</f>
        <v>45880</v>
      </c>
      <c r="C648" s="42" t="s">
        <v>302</v>
      </c>
      <c r="D648" s="27" t="s">
        <v>98</v>
      </c>
      <c r="E648" s="28" t="s">
        <v>82</v>
      </c>
      <c r="F648" s="28" t="s">
        <v>68</v>
      </c>
    </row>
    <row r="649" spans="1:6" ht="141.75" x14ac:dyDescent="0.25">
      <c r="A649" s="26">
        <f>+'Key Dates'!$B$7-35</f>
        <v>45846</v>
      </c>
      <c r="B649" s="26">
        <f>+'Key Dates'!$B$7-1</f>
        <v>45880</v>
      </c>
      <c r="C649" s="42" t="s">
        <v>302</v>
      </c>
      <c r="D649" s="27" t="s">
        <v>98</v>
      </c>
      <c r="E649" s="28" t="s">
        <v>84</v>
      </c>
      <c r="F649" s="28" t="s">
        <v>68</v>
      </c>
    </row>
    <row r="650" spans="1:6" ht="141.75" x14ac:dyDescent="0.25">
      <c r="A650" s="26">
        <f>+'Key Dates'!$B$7-35</f>
        <v>45846</v>
      </c>
      <c r="B650" s="26">
        <f>+'Key Dates'!$B$7-1</f>
        <v>45880</v>
      </c>
      <c r="C650" s="42" t="s">
        <v>302</v>
      </c>
      <c r="D650" s="27" t="s">
        <v>98</v>
      </c>
      <c r="E650" s="28" t="s">
        <v>85</v>
      </c>
      <c r="F650" s="28" t="s">
        <v>68</v>
      </c>
    </row>
    <row r="651" spans="1:6" ht="78.75" x14ac:dyDescent="0.25">
      <c r="A651" s="26">
        <f>+'Key Dates'!$B$7-32</f>
        <v>45849</v>
      </c>
      <c r="B651" s="26">
        <f>+'Key Dates'!$B$7-32</f>
        <v>45849</v>
      </c>
      <c r="C651" s="43" t="s">
        <v>603</v>
      </c>
      <c r="D651" s="29" t="s">
        <v>151</v>
      </c>
      <c r="E651" s="30" t="s">
        <v>67</v>
      </c>
      <c r="F651" s="30" t="s">
        <v>108</v>
      </c>
    </row>
    <row r="652" spans="1:6" ht="78.75" x14ac:dyDescent="0.25">
      <c r="A652" s="26">
        <f>+'Key Dates'!$B$7-32</f>
        <v>45849</v>
      </c>
      <c r="B652" s="26">
        <f>+'Key Dates'!$B$7-32</f>
        <v>45849</v>
      </c>
      <c r="C652" s="43" t="s">
        <v>603</v>
      </c>
      <c r="D652" s="29" t="s">
        <v>151</v>
      </c>
      <c r="E652" s="30" t="s">
        <v>69</v>
      </c>
      <c r="F652" s="30" t="s">
        <v>108</v>
      </c>
    </row>
    <row r="653" spans="1:6" ht="78.75" x14ac:dyDescent="0.25">
      <c r="A653" s="26">
        <f>+'Key Dates'!$B$7-32</f>
        <v>45849</v>
      </c>
      <c r="B653" s="26">
        <f>+'Key Dates'!$B$7-32</f>
        <v>45849</v>
      </c>
      <c r="C653" s="43" t="s">
        <v>603</v>
      </c>
      <c r="D653" s="29" t="s">
        <v>151</v>
      </c>
      <c r="E653" s="30" t="s">
        <v>81</v>
      </c>
      <c r="F653" s="30" t="s">
        <v>108</v>
      </c>
    </row>
    <row r="654" spans="1:6" ht="78.75" x14ac:dyDescent="0.25">
      <c r="A654" s="26">
        <f>+'Key Dates'!$B$7-32</f>
        <v>45849</v>
      </c>
      <c r="B654" s="26">
        <f>+'Key Dates'!$B$7-32</f>
        <v>45849</v>
      </c>
      <c r="C654" s="43" t="s">
        <v>603</v>
      </c>
      <c r="D654" s="29" t="s">
        <v>151</v>
      </c>
      <c r="E654" s="30" t="s">
        <v>82</v>
      </c>
      <c r="F654" s="30" t="s">
        <v>108</v>
      </c>
    </row>
    <row r="655" spans="1:6" ht="78.75" x14ac:dyDescent="0.25">
      <c r="A655" s="26">
        <f>+'Key Dates'!$B$7-32</f>
        <v>45849</v>
      </c>
      <c r="B655" s="26">
        <f>+'Key Dates'!$B$7-32</f>
        <v>45849</v>
      </c>
      <c r="C655" s="43" t="s">
        <v>603</v>
      </c>
      <c r="D655" s="29" t="s">
        <v>151</v>
      </c>
      <c r="E655" s="30" t="s">
        <v>84</v>
      </c>
      <c r="F655" s="30" t="s">
        <v>108</v>
      </c>
    </row>
    <row r="656" spans="1:6" ht="78.75" x14ac:dyDescent="0.25">
      <c r="A656" s="26">
        <f>+'Key Dates'!$B$7-32</f>
        <v>45849</v>
      </c>
      <c r="B656" s="26">
        <f>+'Key Dates'!$B$7-32</f>
        <v>45849</v>
      </c>
      <c r="C656" s="43" t="s">
        <v>603</v>
      </c>
      <c r="D656" s="29" t="s">
        <v>151</v>
      </c>
      <c r="E656" s="30" t="s">
        <v>85</v>
      </c>
      <c r="F656" s="30" t="s">
        <v>108</v>
      </c>
    </row>
    <row r="657" spans="1:6" ht="78.75" x14ac:dyDescent="0.25">
      <c r="A657" s="26">
        <f>+'Key Dates'!$B$45-14</f>
        <v>45853</v>
      </c>
      <c r="B657" s="26">
        <f>+'Key Dates'!$B$45-14</f>
        <v>45853</v>
      </c>
      <c r="C657" s="42" t="s">
        <v>604</v>
      </c>
      <c r="D657" s="27" t="s">
        <v>303</v>
      </c>
      <c r="E657" s="28" t="s">
        <v>67</v>
      </c>
      <c r="F657" s="28" t="s">
        <v>114</v>
      </c>
    </row>
    <row r="658" spans="1:6" ht="78.75" x14ac:dyDescent="0.25">
      <c r="A658" s="26">
        <f>+'Key Dates'!$B$45-14</f>
        <v>45853</v>
      </c>
      <c r="B658" s="26">
        <f>+'Key Dates'!$B$45-14</f>
        <v>45853</v>
      </c>
      <c r="C658" s="42" t="s">
        <v>604</v>
      </c>
      <c r="D658" s="27" t="s">
        <v>303</v>
      </c>
      <c r="E658" s="28" t="s">
        <v>69</v>
      </c>
      <c r="F658" s="28" t="s">
        <v>114</v>
      </c>
    </row>
    <row r="659" spans="1:6" ht="78.75" x14ac:dyDescent="0.25">
      <c r="A659" s="26">
        <f>+'Key Dates'!$B$45-14</f>
        <v>45853</v>
      </c>
      <c r="B659" s="26">
        <f>+'Key Dates'!$B$45-14</f>
        <v>45853</v>
      </c>
      <c r="C659" s="42" t="s">
        <v>604</v>
      </c>
      <c r="D659" s="27" t="s">
        <v>303</v>
      </c>
      <c r="E659" s="28" t="s">
        <v>82</v>
      </c>
      <c r="F659" s="28" t="s">
        <v>114</v>
      </c>
    </row>
    <row r="660" spans="1:6" ht="78.75" x14ac:dyDescent="0.25">
      <c r="A660" s="26">
        <f>+'Key Dates'!$B$45-14</f>
        <v>45853</v>
      </c>
      <c r="B660" s="26">
        <f>+'Key Dates'!$B$45-14</f>
        <v>45853</v>
      </c>
      <c r="C660" s="42" t="s">
        <v>604</v>
      </c>
      <c r="D660" s="27" t="s">
        <v>303</v>
      </c>
      <c r="E660" s="28" t="s">
        <v>85</v>
      </c>
      <c r="F660" s="28" t="s">
        <v>114</v>
      </c>
    </row>
    <row r="661" spans="1:6" ht="31.5" x14ac:dyDescent="0.25">
      <c r="A661" s="26">
        <f>+'Key Dates'!$B$7-25</f>
        <v>45856</v>
      </c>
      <c r="B661" s="26">
        <f>+'Key Dates'!$B$7-25</f>
        <v>45856</v>
      </c>
      <c r="C661" s="42" t="s">
        <v>304</v>
      </c>
      <c r="D661" s="27" t="s">
        <v>118</v>
      </c>
      <c r="E661" s="28" t="s">
        <v>67</v>
      </c>
      <c r="F661" s="28" t="s">
        <v>119</v>
      </c>
    </row>
    <row r="662" spans="1:6" ht="31.5" x14ac:dyDescent="0.25">
      <c r="A662" s="26">
        <f>+'Key Dates'!$B$7-25</f>
        <v>45856</v>
      </c>
      <c r="B662" s="26">
        <f>+'Key Dates'!$B$7-25</f>
        <v>45856</v>
      </c>
      <c r="C662" s="42" t="s">
        <v>304</v>
      </c>
      <c r="D662" s="27" t="s">
        <v>118</v>
      </c>
      <c r="E662" s="28" t="s">
        <v>69</v>
      </c>
      <c r="F662" s="28" t="s">
        <v>119</v>
      </c>
    </row>
    <row r="663" spans="1:6" ht="31.5" x14ac:dyDescent="0.25">
      <c r="A663" s="26">
        <f>+'Key Dates'!$B$7-25</f>
        <v>45856</v>
      </c>
      <c r="B663" s="26">
        <f>+'Key Dates'!$B$7-25</f>
        <v>45856</v>
      </c>
      <c r="C663" s="42" t="s">
        <v>304</v>
      </c>
      <c r="D663" s="27" t="s">
        <v>118</v>
      </c>
      <c r="E663" s="28" t="s">
        <v>81</v>
      </c>
      <c r="F663" s="28" t="s">
        <v>119</v>
      </c>
    </row>
    <row r="664" spans="1:6" ht="38.25" x14ac:dyDescent="0.25">
      <c r="A664" s="26">
        <f>+'Key Dates'!$B$7-25</f>
        <v>45856</v>
      </c>
      <c r="B664" s="26">
        <f>+'Key Dates'!$B$7-25</f>
        <v>45856</v>
      </c>
      <c r="C664" s="42" t="s">
        <v>304</v>
      </c>
      <c r="D664" s="27" t="s">
        <v>118</v>
      </c>
      <c r="E664" s="28" t="s">
        <v>82</v>
      </c>
      <c r="F664" s="28" t="s">
        <v>119</v>
      </c>
    </row>
    <row r="665" spans="1:6" ht="51" x14ac:dyDescent="0.25">
      <c r="A665" s="26">
        <f>+'Key Dates'!$B$7-25</f>
        <v>45856</v>
      </c>
      <c r="B665" s="26">
        <f>+'Key Dates'!$B$7-25</f>
        <v>45856</v>
      </c>
      <c r="C665" s="42" t="s">
        <v>304</v>
      </c>
      <c r="D665" s="27" t="s">
        <v>118</v>
      </c>
      <c r="E665" s="28" t="s">
        <v>84</v>
      </c>
      <c r="F665" s="28" t="s">
        <v>119</v>
      </c>
    </row>
    <row r="666" spans="1:6" ht="51" x14ac:dyDescent="0.25">
      <c r="A666" s="26">
        <f>+'Key Dates'!$B$7-25</f>
        <v>45856</v>
      </c>
      <c r="B666" s="26">
        <f>+'Key Dates'!$B$7-25</f>
        <v>45856</v>
      </c>
      <c r="C666" s="42" t="s">
        <v>304</v>
      </c>
      <c r="D666" s="27" t="s">
        <v>118</v>
      </c>
      <c r="E666" s="28" t="s">
        <v>85</v>
      </c>
      <c r="F666" s="28" t="s">
        <v>119</v>
      </c>
    </row>
    <row r="667" spans="1:6" ht="47.25" x14ac:dyDescent="0.25">
      <c r="A667" s="26">
        <f>+'Key Dates'!$B$7-25</f>
        <v>45856</v>
      </c>
      <c r="B667" s="26">
        <f>+'Key Dates'!$B$7-25</f>
        <v>45856</v>
      </c>
      <c r="C667" s="43" t="s">
        <v>305</v>
      </c>
      <c r="D667" s="29" t="s">
        <v>121</v>
      </c>
      <c r="E667" s="30" t="s">
        <v>67</v>
      </c>
      <c r="F667" s="30" t="s">
        <v>122</v>
      </c>
    </row>
    <row r="668" spans="1:6" ht="47.25" x14ac:dyDescent="0.25">
      <c r="A668" s="26">
        <f>+'Key Dates'!$B$7-25</f>
        <v>45856</v>
      </c>
      <c r="B668" s="26">
        <f>+'Key Dates'!$B$7-25</f>
        <v>45856</v>
      </c>
      <c r="C668" s="43" t="s">
        <v>305</v>
      </c>
      <c r="D668" s="29" t="s">
        <v>121</v>
      </c>
      <c r="E668" s="30" t="s">
        <v>69</v>
      </c>
      <c r="F668" s="30" t="s">
        <v>122</v>
      </c>
    </row>
    <row r="669" spans="1:6" ht="47.25" x14ac:dyDescent="0.25">
      <c r="A669" s="26">
        <f>+'Key Dates'!$B$7-25</f>
        <v>45856</v>
      </c>
      <c r="B669" s="26">
        <f>+'Key Dates'!$B$7-25</f>
        <v>45856</v>
      </c>
      <c r="C669" s="43" t="s">
        <v>305</v>
      </c>
      <c r="D669" s="29" t="s">
        <v>121</v>
      </c>
      <c r="E669" s="30" t="s">
        <v>81</v>
      </c>
      <c r="F669" s="30" t="s">
        <v>122</v>
      </c>
    </row>
    <row r="670" spans="1:6" ht="47.25" x14ac:dyDescent="0.25">
      <c r="A670" s="26">
        <f>+'Key Dates'!$B$7-25</f>
        <v>45856</v>
      </c>
      <c r="B670" s="26">
        <f>+'Key Dates'!$B$7-25</f>
        <v>45856</v>
      </c>
      <c r="C670" s="43" t="s">
        <v>305</v>
      </c>
      <c r="D670" s="29" t="s">
        <v>121</v>
      </c>
      <c r="E670" s="30" t="s">
        <v>82</v>
      </c>
      <c r="F670" s="30" t="s">
        <v>122</v>
      </c>
    </row>
    <row r="671" spans="1:6" ht="51" x14ac:dyDescent="0.25">
      <c r="A671" s="26">
        <f>+'Key Dates'!$B$7-25</f>
        <v>45856</v>
      </c>
      <c r="B671" s="26">
        <f>+'Key Dates'!$B$7-25</f>
        <v>45856</v>
      </c>
      <c r="C671" s="43" t="s">
        <v>305</v>
      </c>
      <c r="D671" s="29" t="s">
        <v>121</v>
      </c>
      <c r="E671" s="30" t="s">
        <v>84</v>
      </c>
      <c r="F671" s="30" t="s">
        <v>122</v>
      </c>
    </row>
    <row r="672" spans="1:6" ht="51" x14ac:dyDescent="0.25">
      <c r="A672" s="26">
        <f>+'Key Dates'!$B$7-25</f>
        <v>45856</v>
      </c>
      <c r="B672" s="26">
        <f>+'Key Dates'!$B$7-25</f>
        <v>45856</v>
      </c>
      <c r="C672" s="43" t="s">
        <v>305</v>
      </c>
      <c r="D672" s="29" t="s">
        <v>121</v>
      </c>
      <c r="E672" s="30" t="s">
        <v>85</v>
      </c>
      <c r="F672" s="30" t="s">
        <v>122</v>
      </c>
    </row>
    <row r="673" spans="1:6" ht="78.75" x14ac:dyDescent="0.25">
      <c r="A673" s="26">
        <f>+'Key Dates'!$B$45-11</f>
        <v>45856</v>
      </c>
      <c r="B673" s="26">
        <f>+'Key Dates'!$B$45-11</f>
        <v>45856</v>
      </c>
      <c r="C673" s="42" t="s">
        <v>605</v>
      </c>
      <c r="D673" s="27" t="s">
        <v>306</v>
      </c>
      <c r="E673" s="28" t="s">
        <v>67</v>
      </c>
      <c r="F673" s="28" t="s">
        <v>114</v>
      </c>
    </row>
    <row r="674" spans="1:6" ht="78.75" x14ac:dyDescent="0.25">
      <c r="A674" s="26">
        <f>+'Key Dates'!$B$45-11</f>
        <v>45856</v>
      </c>
      <c r="B674" s="26">
        <f>+'Key Dates'!$B$45-11</f>
        <v>45856</v>
      </c>
      <c r="C674" s="42" t="s">
        <v>605</v>
      </c>
      <c r="D674" s="27" t="s">
        <v>306</v>
      </c>
      <c r="E674" s="28" t="s">
        <v>69</v>
      </c>
      <c r="F674" s="28" t="s">
        <v>114</v>
      </c>
    </row>
    <row r="675" spans="1:6" ht="78.75" x14ac:dyDescent="0.25">
      <c r="A675" s="26">
        <f>+'Key Dates'!$B$45-11</f>
        <v>45856</v>
      </c>
      <c r="B675" s="26">
        <f>+'Key Dates'!$B$45-11</f>
        <v>45856</v>
      </c>
      <c r="C675" s="42" t="s">
        <v>605</v>
      </c>
      <c r="D675" s="27" t="s">
        <v>306</v>
      </c>
      <c r="E675" s="28" t="s">
        <v>82</v>
      </c>
      <c r="F675" s="28" t="s">
        <v>114</v>
      </c>
    </row>
    <row r="676" spans="1:6" ht="78.75" x14ac:dyDescent="0.25">
      <c r="A676" s="26">
        <f>+'Key Dates'!$B$45-11</f>
        <v>45856</v>
      </c>
      <c r="B676" s="26">
        <f>+'Key Dates'!$B$45-11</f>
        <v>45856</v>
      </c>
      <c r="C676" s="42" t="s">
        <v>605</v>
      </c>
      <c r="D676" s="27" t="s">
        <v>306</v>
      </c>
      <c r="E676" s="28" t="s">
        <v>85</v>
      </c>
      <c r="F676" s="28" t="s">
        <v>114</v>
      </c>
    </row>
    <row r="677" spans="1:6" ht="94.5" x14ac:dyDescent="0.25">
      <c r="A677" s="26">
        <f>+'Key Dates'!$B$7-21</f>
        <v>45860</v>
      </c>
      <c r="B677" s="26">
        <f>+'Key Dates'!$B$7-21</f>
        <v>45860</v>
      </c>
      <c r="C677" s="42" t="s">
        <v>307</v>
      </c>
      <c r="D677" s="27" t="s">
        <v>176</v>
      </c>
      <c r="E677" s="28" t="s">
        <v>67</v>
      </c>
      <c r="F677" s="28" t="s">
        <v>177</v>
      </c>
    </row>
    <row r="678" spans="1:6" ht="94.5" x14ac:dyDescent="0.25">
      <c r="A678" s="26">
        <f>+'Key Dates'!$B$7-21</f>
        <v>45860</v>
      </c>
      <c r="B678" s="26">
        <f>+'Key Dates'!$B$7-21</f>
        <v>45860</v>
      </c>
      <c r="C678" s="42" t="s">
        <v>307</v>
      </c>
      <c r="D678" s="27" t="s">
        <v>176</v>
      </c>
      <c r="E678" s="28" t="s">
        <v>69</v>
      </c>
      <c r="F678" s="28" t="s">
        <v>177</v>
      </c>
    </row>
    <row r="679" spans="1:6" ht="94.5" x14ac:dyDescent="0.25">
      <c r="A679" s="26">
        <f>+'Key Dates'!$B$7-21</f>
        <v>45860</v>
      </c>
      <c r="B679" s="26">
        <f>+'Key Dates'!$B$7-21</f>
        <v>45860</v>
      </c>
      <c r="C679" s="42" t="s">
        <v>307</v>
      </c>
      <c r="D679" s="27" t="s">
        <v>176</v>
      </c>
      <c r="E679" s="28" t="s">
        <v>81</v>
      </c>
      <c r="F679" s="28" t="s">
        <v>177</v>
      </c>
    </row>
    <row r="680" spans="1:6" ht="94.5" x14ac:dyDescent="0.25">
      <c r="A680" s="26">
        <f>+'Key Dates'!$B$7-21</f>
        <v>45860</v>
      </c>
      <c r="B680" s="26">
        <f>+'Key Dates'!$B$7-21</f>
        <v>45860</v>
      </c>
      <c r="C680" s="42" t="s">
        <v>307</v>
      </c>
      <c r="D680" s="27" t="s">
        <v>176</v>
      </c>
      <c r="E680" s="28" t="s">
        <v>82</v>
      </c>
      <c r="F680" s="28" t="s">
        <v>177</v>
      </c>
    </row>
    <row r="681" spans="1:6" ht="94.5" x14ac:dyDescent="0.25">
      <c r="A681" s="26">
        <f>+'Key Dates'!$B$7-21</f>
        <v>45860</v>
      </c>
      <c r="B681" s="26">
        <f>+'Key Dates'!$B$7-21</f>
        <v>45860</v>
      </c>
      <c r="C681" s="42" t="s">
        <v>307</v>
      </c>
      <c r="D681" s="27" t="s">
        <v>176</v>
      </c>
      <c r="E681" s="28" t="s">
        <v>70</v>
      </c>
      <c r="F681" s="28" t="s">
        <v>177</v>
      </c>
    </row>
    <row r="682" spans="1:6" ht="94.5" x14ac:dyDescent="0.25">
      <c r="A682" s="26">
        <f>+'Key Dates'!$B$7-21</f>
        <v>45860</v>
      </c>
      <c r="B682" s="26">
        <f>+'Key Dates'!$B$7-21</f>
        <v>45860</v>
      </c>
      <c r="C682" s="42" t="s">
        <v>307</v>
      </c>
      <c r="D682" s="27" t="s">
        <v>176</v>
      </c>
      <c r="E682" s="28" t="s">
        <v>83</v>
      </c>
      <c r="F682" s="28" t="s">
        <v>177</v>
      </c>
    </row>
    <row r="683" spans="1:6" ht="94.5" x14ac:dyDescent="0.25">
      <c r="A683" s="26">
        <f>+'Key Dates'!$B$7-21</f>
        <v>45860</v>
      </c>
      <c r="B683" s="26">
        <f>+'Key Dates'!$B$7-21</f>
        <v>45860</v>
      </c>
      <c r="C683" s="43" t="s">
        <v>606</v>
      </c>
      <c r="D683" s="27" t="s">
        <v>125</v>
      </c>
      <c r="E683" s="28" t="s">
        <v>67</v>
      </c>
      <c r="F683" s="28" t="s">
        <v>101</v>
      </c>
    </row>
    <row r="684" spans="1:6" ht="94.5" x14ac:dyDescent="0.25">
      <c r="A684" s="26">
        <f>+'Key Dates'!$B$7-21</f>
        <v>45860</v>
      </c>
      <c r="B684" s="26">
        <f>+'Key Dates'!$B$7-21</f>
        <v>45860</v>
      </c>
      <c r="C684" s="43" t="s">
        <v>606</v>
      </c>
      <c r="D684" s="27" t="s">
        <v>125</v>
      </c>
      <c r="E684" s="28" t="s">
        <v>94</v>
      </c>
      <c r="F684" s="28" t="s">
        <v>101</v>
      </c>
    </row>
    <row r="685" spans="1:6" ht="94.5" x14ac:dyDescent="0.25">
      <c r="A685" s="26">
        <f>+'Key Dates'!$B$7-21</f>
        <v>45860</v>
      </c>
      <c r="B685" s="26">
        <f>+'Key Dates'!$B$7-21</f>
        <v>45860</v>
      </c>
      <c r="C685" s="43" t="s">
        <v>606</v>
      </c>
      <c r="D685" s="27" t="s">
        <v>125</v>
      </c>
      <c r="E685" s="28" t="s">
        <v>81</v>
      </c>
      <c r="F685" s="28" t="s">
        <v>101</v>
      </c>
    </row>
    <row r="686" spans="1:6" ht="94.5" x14ac:dyDescent="0.25">
      <c r="A686" s="26">
        <f>+'Key Dates'!$B$7-21</f>
        <v>45860</v>
      </c>
      <c r="B686" s="26">
        <f>+'Key Dates'!$B$7-21</f>
        <v>45860</v>
      </c>
      <c r="C686" s="43" t="s">
        <v>606</v>
      </c>
      <c r="D686" s="27" t="s">
        <v>125</v>
      </c>
      <c r="E686" s="28" t="s">
        <v>82</v>
      </c>
      <c r="F686" s="28" t="s">
        <v>101</v>
      </c>
    </row>
    <row r="687" spans="1:6" ht="94.5" x14ac:dyDescent="0.25">
      <c r="A687" s="26">
        <f>+'Key Dates'!$B$7-21</f>
        <v>45860</v>
      </c>
      <c r="B687" s="26">
        <f>+'Key Dates'!$B$7-21</f>
        <v>45860</v>
      </c>
      <c r="C687" s="43" t="s">
        <v>606</v>
      </c>
      <c r="D687" s="27" t="s">
        <v>125</v>
      </c>
      <c r="E687" s="28" t="s">
        <v>84</v>
      </c>
      <c r="F687" s="28" t="s">
        <v>101</v>
      </c>
    </row>
    <row r="688" spans="1:6" ht="94.5" x14ac:dyDescent="0.25">
      <c r="A688" s="26">
        <f>+'Key Dates'!$B$7-21</f>
        <v>45860</v>
      </c>
      <c r="B688" s="26">
        <f>+'Key Dates'!$B$7-21</f>
        <v>45860</v>
      </c>
      <c r="C688" s="43" t="s">
        <v>606</v>
      </c>
      <c r="D688" s="27" t="s">
        <v>125</v>
      </c>
      <c r="E688" s="28" t="s">
        <v>85</v>
      </c>
      <c r="F688" s="28" t="s">
        <v>101</v>
      </c>
    </row>
    <row r="689" spans="1:6" ht="78.75" x14ac:dyDescent="0.25">
      <c r="A689" s="26">
        <f>+'Key Dates'!$B$7-20</f>
        <v>45861</v>
      </c>
      <c r="B689" s="26">
        <f>+'Key Dates'!$B$7-20</f>
        <v>45861</v>
      </c>
      <c r="C689" s="42" t="s">
        <v>308</v>
      </c>
      <c r="D689" s="27" t="s">
        <v>128</v>
      </c>
      <c r="E689" s="28" t="s">
        <v>67</v>
      </c>
      <c r="F689" s="28" t="s">
        <v>101</v>
      </c>
    </row>
    <row r="690" spans="1:6" ht="78.75" x14ac:dyDescent="0.25">
      <c r="A690" s="26">
        <f>+'Key Dates'!$B$7-20</f>
        <v>45861</v>
      </c>
      <c r="B690" s="26">
        <f>+'Key Dates'!$B$7-20</f>
        <v>45861</v>
      </c>
      <c r="C690" s="42" t="s">
        <v>308</v>
      </c>
      <c r="D690" s="27" t="s">
        <v>128</v>
      </c>
      <c r="E690" s="28" t="s">
        <v>69</v>
      </c>
      <c r="F690" s="28" t="s">
        <v>101</v>
      </c>
    </row>
    <row r="691" spans="1:6" ht="78.75" x14ac:dyDescent="0.25">
      <c r="A691" s="26">
        <f>+'Key Dates'!$B$7-20</f>
        <v>45861</v>
      </c>
      <c r="B691" s="26">
        <f>+'Key Dates'!$B$7-20</f>
        <v>45861</v>
      </c>
      <c r="C691" s="42" t="s">
        <v>308</v>
      </c>
      <c r="D691" s="27" t="s">
        <v>128</v>
      </c>
      <c r="E691" s="28" t="s">
        <v>81</v>
      </c>
      <c r="F691" s="28" t="s">
        <v>101</v>
      </c>
    </row>
    <row r="692" spans="1:6" ht="78.75" x14ac:dyDescent="0.25">
      <c r="A692" s="26">
        <f>+'Key Dates'!$B$7-20</f>
        <v>45861</v>
      </c>
      <c r="B692" s="26">
        <f>+'Key Dates'!$B$7-20</f>
        <v>45861</v>
      </c>
      <c r="C692" s="42" t="s">
        <v>308</v>
      </c>
      <c r="D692" s="27" t="s">
        <v>128</v>
      </c>
      <c r="E692" s="28" t="s">
        <v>82</v>
      </c>
      <c r="F692" s="28" t="s">
        <v>101</v>
      </c>
    </row>
    <row r="693" spans="1:6" ht="78.75" x14ac:dyDescent="0.25">
      <c r="A693" s="26">
        <f>+'Key Dates'!$B$7-20</f>
        <v>45861</v>
      </c>
      <c r="B693" s="26">
        <f>+'Key Dates'!$B$7-20</f>
        <v>45861</v>
      </c>
      <c r="C693" s="42" t="s">
        <v>308</v>
      </c>
      <c r="D693" s="27" t="s">
        <v>128</v>
      </c>
      <c r="E693" s="28" t="s">
        <v>84</v>
      </c>
      <c r="F693" s="28" t="s">
        <v>101</v>
      </c>
    </row>
    <row r="694" spans="1:6" ht="78.75" x14ac:dyDescent="0.25">
      <c r="A694" s="26">
        <f>+'Key Dates'!$B$7-20</f>
        <v>45861</v>
      </c>
      <c r="B694" s="26">
        <f>+'Key Dates'!$B$7-20</f>
        <v>45861</v>
      </c>
      <c r="C694" s="42" t="s">
        <v>308</v>
      </c>
      <c r="D694" s="27" t="s">
        <v>128</v>
      </c>
      <c r="E694" s="28" t="s">
        <v>85</v>
      </c>
      <c r="F694" s="28" t="s">
        <v>101</v>
      </c>
    </row>
    <row r="695" spans="1:6" ht="94.5" x14ac:dyDescent="0.25">
      <c r="A695" s="26">
        <f>+'Key Dates'!$B$7-20</f>
        <v>45861</v>
      </c>
      <c r="B695" s="26">
        <f>+'Key Dates'!$B$7-20</f>
        <v>45861</v>
      </c>
      <c r="C695" s="43" t="s">
        <v>309</v>
      </c>
      <c r="D695" s="29" t="s">
        <v>181</v>
      </c>
      <c r="E695" s="30" t="s">
        <v>67</v>
      </c>
      <c r="F695" s="30" t="s">
        <v>119</v>
      </c>
    </row>
    <row r="696" spans="1:6" ht="94.5" x14ac:dyDescent="0.25">
      <c r="A696" s="26">
        <f>+'Key Dates'!$B$7-20</f>
        <v>45861</v>
      </c>
      <c r="B696" s="26">
        <f>+'Key Dates'!$B$7-20</f>
        <v>45861</v>
      </c>
      <c r="C696" s="43" t="s">
        <v>309</v>
      </c>
      <c r="D696" s="29" t="s">
        <v>181</v>
      </c>
      <c r="E696" s="30" t="s">
        <v>69</v>
      </c>
      <c r="F696" s="30" t="s">
        <v>119</v>
      </c>
    </row>
    <row r="697" spans="1:6" ht="94.5" x14ac:dyDescent="0.25">
      <c r="A697" s="26">
        <f>+'Key Dates'!$B$7-20</f>
        <v>45861</v>
      </c>
      <c r="B697" s="26">
        <f>+'Key Dates'!$B$7-20</f>
        <v>45861</v>
      </c>
      <c r="C697" s="43" t="s">
        <v>309</v>
      </c>
      <c r="D697" s="29" t="s">
        <v>181</v>
      </c>
      <c r="E697" s="30" t="s">
        <v>81</v>
      </c>
      <c r="F697" s="30" t="s">
        <v>119</v>
      </c>
    </row>
    <row r="698" spans="1:6" ht="94.5" x14ac:dyDescent="0.25">
      <c r="A698" s="26">
        <f>+'Key Dates'!$B$7-20</f>
        <v>45861</v>
      </c>
      <c r="B698" s="26">
        <f>+'Key Dates'!$B$7-20</f>
        <v>45861</v>
      </c>
      <c r="C698" s="43" t="s">
        <v>309</v>
      </c>
      <c r="D698" s="29" t="s">
        <v>181</v>
      </c>
      <c r="E698" s="30" t="s">
        <v>82</v>
      </c>
      <c r="F698" s="30" t="s">
        <v>119</v>
      </c>
    </row>
    <row r="699" spans="1:6" ht="94.5" x14ac:dyDescent="0.25">
      <c r="A699" s="26">
        <f>+'Key Dates'!$B$7-20</f>
        <v>45861</v>
      </c>
      <c r="B699" s="26">
        <f>+'Key Dates'!$B$7-20</f>
        <v>45861</v>
      </c>
      <c r="C699" s="43" t="s">
        <v>309</v>
      </c>
      <c r="D699" s="29" t="s">
        <v>181</v>
      </c>
      <c r="E699" s="30" t="s">
        <v>84</v>
      </c>
      <c r="F699" s="30" t="s">
        <v>119</v>
      </c>
    </row>
    <row r="700" spans="1:6" ht="94.5" x14ac:dyDescent="0.25">
      <c r="A700" s="26">
        <f>+'Key Dates'!$B$7-20</f>
        <v>45861</v>
      </c>
      <c r="B700" s="26">
        <f>+'Key Dates'!$B$7-20</f>
        <v>45861</v>
      </c>
      <c r="C700" s="43" t="s">
        <v>309</v>
      </c>
      <c r="D700" s="29" t="s">
        <v>181</v>
      </c>
      <c r="E700" s="30" t="s">
        <v>85</v>
      </c>
      <c r="F700" s="30" t="s">
        <v>119</v>
      </c>
    </row>
    <row r="701" spans="1:6" ht="220.5" x14ac:dyDescent="0.25">
      <c r="A701" s="26">
        <f>+'Key Dates'!$B$7-20</f>
        <v>45861</v>
      </c>
      <c r="B701" s="26">
        <f>+'Key Dates'!$B$7-4</f>
        <v>45877</v>
      </c>
      <c r="C701" s="42" t="s">
        <v>607</v>
      </c>
      <c r="D701" s="27" t="s">
        <v>183</v>
      </c>
      <c r="E701" s="28" t="s">
        <v>67</v>
      </c>
      <c r="F701" s="28" t="s">
        <v>101</v>
      </c>
    </row>
    <row r="702" spans="1:6" ht="220.5" x14ac:dyDescent="0.25">
      <c r="A702" s="26">
        <f>+'Key Dates'!$B$7-20</f>
        <v>45861</v>
      </c>
      <c r="B702" s="26">
        <f>+'Key Dates'!$B$7-4</f>
        <v>45877</v>
      </c>
      <c r="C702" s="42" t="s">
        <v>607</v>
      </c>
      <c r="D702" s="27" t="s">
        <v>183</v>
      </c>
      <c r="E702" s="28" t="s">
        <v>69</v>
      </c>
      <c r="F702" s="28" t="s">
        <v>101</v>
      </c>
    </row>
    <row r="703" spans="1:6" ht="220.5" x14ac:dyDescent="0.25">
      <c r="A703" s="26">
        <f>+'Key Dates'!$B$7-20</f>
        <v>45861</v>
      </c>
      <c r="B703" s="26">
        <f>+'Key Dates'!$B$7-4</f>
        <v>45877</v>
      </c>
      <c r="C703" s="42" t="s">
        <v>607</v>
      </c>
      <c r="D703" s="27" t="s">
        <v>183</v>
      </c>
      <c r="E703" s="28" t="s">
        <v>81</v>
      </c>
      <c r="F703" s="28" t="s">
        <v>101</v>
      </c>
    </row>
    <row r="704" spans="1:6" ht="220.5" x14ac:dyDescent="0.25">
      <c r="A704" s="26">
        <f>+'Key Dates'!$B$7-20</f>
        <v>45861</v>
      </c>
      <c r="B704" s="26">
        <f>+'Key Dates'!$B$7-4</f>
        <v>45877</v>
      </c>
      <c r="C704" s="42" t="s">
        <v>607</v>
      </c>
      <c r="D704" s="27" t="s">
        <v>183</v>
      </c>
      <c r="E704" s="28" t="s">
        <v>82</v>
      </c>
      <c r="F704" s="28" t="s">
        <v>101</v>
      </c>
    </row>
    <row r="705" spans="1:6" ht="220.5" x14ac:dyDescent="0.25">
      <c r="A705" s="26">
        <f>+'Key Dates'!$B$7-20</f>
        <v>45861</v>
      </c>
      <c r="B705" s="26">
        <f>+'Key Dates'!$B$7-4</f>
        <v>45877</v>
      </c>
      <c r="C705" s="42" t="s">
        <v>607</v>
      </c>
      <c r="D705" s="27" t="s">
        <v>183</v>
      </c>
      <c r="E705" s="28" t="s">
        <v>84</v>
      </c>
      <c r="F705" s="28" t="s">
        <v>101</v>
      </c>
    </row>
    <row r="706" spans="1:6" ht="220.5" x14ac:dyDescent="0.25">
      <c r="A706" s="26">
        <f>+'Key Dates'!$B$7-20</f>
        <v>45861</v>
      </c>
      <c r="B706" s="26">
        <f>+'Key Dates'!$B$7-4</f>
        <v>45877</v>
      </c>
      <c r="C706" s="42" t="s">
        <v>607</v>
      </c>
      <c r="D706" s="27" t="s">
        <v>183</v>
      </c>
      <c r="E706" s="28" t="s">
        <v>85</v>
      </c>
      <c r="F706" s="28" t="s">
        <v>101</v>
      </c>
    </row>
    <row r="707" spans="1:6" ht="78.75" x14ac:dyDescent="0.25">
      <c r="A707" s="26">
        <f>+'Key Dates'!$B$7-20</f>
        <v>45861</v>
      </c>
      <c r="B707" s="26">
        <f>+'Key Dates'!$B$7-1</f>
        <v>45880</v>
      </c>
      <c r="C707" s="42" t="s">
        <v>310</v>
      </c>
      <c r="D707" s="27" t="s">
        <v>311</v>
      </c>
      <c r="E707" s="28" t="s">
        <v>67</v>
      </c>
      <c r="F707" s="28" t="s">
        <v>101</v>
      </c>
    </row>
    <row r="708" spans="1:6" ht="78.75" x14ac:dyDescent="0.25">
      <c r="A708" s="26">
        <f>+'Key Dates'!$B$7-20</f>
        <v>45861</v>
      </c>
      <c r="B708" s="26">
        <f>+'Key Dates'!$B$7-1</f>
        <v>45880</v>
      </c>
      <c r="C708" s="42" t="s">
        <v>310</v>
      </c>
      <c r="D708" s="27" t="s">
        <v>311</v>
      </c>
      <c r="E708" s="28" t="s">
        <v>69</v>
      </c>
      <c r="F708" s="28" t="s">
        <v>101</v>
      </c>
    </row>
    <row r="709" spans="1:6" ht="78.75" x14ac:dyDescent="0.25">
      <c r="A709" s="26">
        <f>+'Key Dates'!$B$7-20</f>
        <v>45861</v>
      </c>
      <c r="B709" s="26">
        <f>+'Key Dates'!$B$7-1</f>
        <v>45880</v>
      </c>
      <c r="C709" s="42" t="s">
        <v>310</v>
      </c>
      <c r="D709" s="27" t="s">
        <v>311</v>
      </c>
      <c r="E709" s="28" t="s">
        <v>81</v>
      </c>
      <c r="F709" s="28" t="s">
        <v>101</v>
      </c>
    </row>
    <row r="710" spans="1:6" ht="78.75" x14ac:dyDescent="0.25">
      <c r="A710" s="26">
        <f>+'Key Dates'!$B$7-20</f>
        <v>45861</v>
      </c>
      <c r="B710" s="26">
        <f>+'Key Dates'!$B$7-1</f>
        <v>45880</v>
      </c>
      <c r="C710" s="42" t="s">
        <v>310</v>
      </c>
      <c r="D710" s="27" t="s">
        <v>311</v>
      </c>
      <c r="E710" s="28" t="s">
        <v>82</v>
      </c>
      <c r="F710" s="28" t="s">
        <v>101</v>
      </c>
    </row>
    <row r="711" spans="1:6" ht="78.75" x14ac:dyDescent="0.25">
      <c r="A711" s="26">
        <f>+'Key Dates'!$B$7-20</f>
        <v>45861</v>
      </c>
      <c r="B711" s="26">
        <f>+'Key Dates'!$B$7-1</f>
        <v>45880</v>
      </c>
      <c r="C711" s="42" t="s">
        <v>310</v>
      </c>
      <c r="D711" s="27" t="s">
        <v>311</v>
      </c>
      <c r="E711" s="28" t="s">
        <v>84</v>
      </c>
      <c r="F711" s="28" t="s">
        <v>101</v>
      </c>
    </row>
    <row r="712" spans="1:6" ht="78.75" x14ac:dyDescent="0.25">
      <c r="A712" s="26">
        <f>+'Key Dates'!$B$7-20</f>
        <v>45861</v>
      </c>
      <c r="B712" s="26">
        <f>+'Key Dates'!$B$7-1</f>
        <v>45880</v>
      </c>
      <c r="C712" s="42" t="s">
        <v>310</v>
      </c>
      <c r="D712" s="27" t="s">
        <v>311</v>
      </c>
      <c r="E712" s="28" t="s">
        <v>85</v>
      </c>
      <c r="F712" s="28" t="s">
        <v>101</v>
      </c>
    </row>
    <row r="713" spans="1:6" ht="114.75" x14ac:dyDescent="0.25">
      <c r="A713" s="26">
        <f>+'Key Dates'!$B$7-19</f>
        <v>45862</v>
      </c>
      <c r="B713" s="26">
        <f>+'Key Dates'!$B$7</f>
        <v>45881</v>
      </c>
      <c r="C713" s="42" t="s">
        <v>608</v>
      </c>
      <c r="D713" s="29" t="s">
        <v>187</v>
      </c>
      <c r="E713" s="28" t="s">
        <v>67</v>
      </c>
      <c r="F713" s="28" t="s">
        <v>68</v>
      </c>
    </row>
    <row r="714" spans="1:6" ht="114.75" x14ac:dyDescent="0.25">
      <c r="A714" s="26">
        <f>+'Key Dates'!$B$7-19</f>
        <v>45862</v>
      </c>
      <c r="B714" s="26">
        <f>+'Key Dates'!$B$7</f>
        <v>45881</v>
      </c>
      <c r="C714" s="42" t="s">
        <v>608</v>
      </c>
      <c r="D714" s="29" t="s">
        <v>187</v>
      </c>
      <c r="E714" s="28" t="s">
        <v>69</v>
      </c>
      <c r="F714" s="28" t="s">
        <v>68</v>
      </c>
    </row>
    <row r="715" spans="1:6" ht="114.75" x14ac:dyDescent="0.25">
      <c r="A715" s="26">
        <f>+'Key Dates'!$B$7-19</f>
        <v>45862</v>
      </c>
      <c r="B715" s="26">
        <f>+'Key Dates'!$B$7</f>
        <v>45881</v>
      </c>
      <c r="C715" s="42" t="s">
        <v>608</v>
      </c>
      <c r="D715" s="29" t="s">
        <v>187</v>
      </c>
      <c r="E715" s="28" t="s">
        <v>81</v>
      </c>
      <c r="F715" s="28" t="s">
        <v>68</v>
      </c>
    </row>
    <row r="716" spans="1:6" ht="114.75" x14ac:dyDescent="0.25">
      <c r="A716" s="26">
        <f>+'Key Dates'!$B$7-19</f>
        <v>45862</v>
      </c>
      <c r="B716" s="26">
        <f>+'Key Dates'!$B$7</f>
        <v>45881</v>
      </c>
      <c r="C716" s="42" t="s">
        <v>608</v>
      </c>
      <c r="D716" s="29" t="s">
        <v>187</v>
      </c>
      <c r="E716" s="28" t="s">
        <v>82</v>
      </c>
      <c r="F716" s="28" t="s">
        <v>68</v>
      </c>
    </row>
    <row r="717" spans="1:6" ht="114.75" x14ac:dyDescent="0.25">
      <c r="A717" s="26">
        <f>+'Key Dates'!$B$7-19</f>
        <v>45862</v>
      </c>
      <c r="B717" s="26">
        <f>+'Key Dates'!$B$7</f>
        <v>45881</v>
      </c>
      <c r="C717" s="42" t="s">
        <v>608</v>
      </c>
      <c r="D717" s="29" t="s">
        <v>187</v>
      </c>
      <c r="E717" s="28" t="s">
        <v>84</v>
      </c>
      <c r="F717" s="28" t="s">
        <v>68</v>
      </c>
    </row>
    <row r="718" spans="1:6" ht="114.75" x14ac:dyDescent="0.25">
      <c r="A718" s="26">
        <f>+'Key Dates'!$B$7-19</f>
        <v>45862</v>
      </c>
      <c r="B718" s="26">
        <f>+'Key Dates'!$B$7</f>
        <v>45881</v>
      </c>
      <c r="C718" s="42" t="s">
        <v>608</v>
      </c>
      <c r="D718" s="29" t="s">
        <v>187</v>
      </c>
      <c r="E718" s="28" t="s">
        <v>85</v>
      </c>
      <c r="F718" s="28" t="s">
        <v>68</v>
      </c>
    </row>
    <row r="719" spans="1:6" ht="78.75" x14ac:dyDescent="0.25">
      <c r="A719" s="26">
        <f>+'Key Dates'!$B$7-15</f>
        <v>45866</v>
      </c>
      <c r="B719" s="26">
        <f>+'Key Dates'!$B$7-15</f>
        <v>45866</v>
      </c>
      <c r="C719" s="42" t="s">
        <v>312</v>
      </c>
      <c r="D719" s="27" t="s">
        <v>313</v>
      </c>
      <c r="E719" s="28" t="s">
        <v>67</v>
      </c>
      <c r="F719" s="28" t="s">
        <v>114</v>
      </c>
    </row>
    <row r="720" spans="1:6" ht="78.75" x14ac:dyDescent="0.25">
      <c r="A720" s="26">
        <f>+'Key Dates'!$B$7-15</f>
        <v>45866</v>
      </c>
      <c r="B720" s="26">
        <f>+'Key Dates'!$B$7-15</f>
        <v>45866</v>
      </c>
      <c r="C720" s="42" t="s">
        <v>312</v>
      </c>
      <c r="D720" s="27" t="s">
        <v>313</v>
      </c>
      <c r="E720" s="28" t="s">
        <v>69</v>
      </c>
      <c r="F720" s="28" t="s">
        <v>114</v>
      </c>
    </row>
    <row r="721" spans="1:6" ht="78.75" x14ac:dyDescent="0.25">
      <c r="A721" s="26">
        <f>+'Key Dates'!$B$7-15</f>
        <v>45866</v>
      </c>
      <c r="B721" s="26">
        <f>+'Key Dates'!$B$7-15</f>
        <v>45866</v>
      </c>
      <c r="C721" s="42" t="s">
        <v>312</v>
      </c>
      <c r="D721" s="27" t="s">
        <v>313</v>
      </c>
      <c r="E721" s="28" t="s">
        <v>84</v>
      </c>
      <c r="F721" s="28" t="s">
        <v>114</v>
      </c>
    </row>
    <row r="722" spans="1:6" ht="78.75" x14ac:dyDescent="0.25">
      <c r="A722" s="26">
        <f>+'Key Dates'!$B$7-15</f>
        <v>45866</v>
      </c>
      <c r="B722" s="26">
        <f>+'Key Dates'!$B$7-15</f>
        <v>45866</v>
      </c>
      <c r="C722" s="42" t="s">
        <v>312</v>
      </c>
      <c r="D722" s="27" t="s">
        <v>313</v>
      </c>
      <c r="E722" s="28" t="s">
        <v>85</v>
      </c>
      <c r="F722" s="28" t="s">
        <v>114</v>
      </c>
    </row>
    <row r="723" spans="1:6" ht="78.75" x14ac:dyDescent="0.25">
      <c r="A723" s="26">
        <f>+'Key Dates'!$B$7-14</f>
        <v>45867</v>
      </c>
      <c r="B723" s="26">
        <f>+'Key Dates'!$B$7-14</f>
        <v>45867</v>
      </c>
      <c r="C723" s="42" t="s">
        <v>609</v>
      </c>
      <c r="D723" s="27" t="s">
        <v>314</v>
      </c>
      <c r="E723" s="28" t="s">
        <v>67</v>
      </c>
      <c r="F723" s="28" t="s">
        <v>114</v>
      </c>
    </row>
    <row r="724" spans="1:6" ht="78.75" x14ac:dyDescent="0.25">
      <c r="A724" s="26">
        <f>+'Key Dates'!$B$7-14</f>
        <v>45867</v>
      </c>
      <c r="B724" s="26">
        <f>+'Key Dates'!$B$7-14</f>
        <v>45867</v>
      </c>
      <c r="C724" s="42" t="s">
        <v>609</v>
      </c>
      <c r="D724" s="27" t="s">
        <v>314</v>
      </c>
      <c r="E724" s="28" t="s">
        <v>69</v>
      </c>
      <c r="F724" s="28" t="s">
        <v>114</v>
      </c>
    </row>
    <row r="725" spans="1:6" ht="78.75" x14ac:dyDescent="0.25">
      <c r="A725" s="26">
        <f>+'Key Dates'!$B$7-14</f>
        <v>45867</v>
      </c>
      <c r="B725" s="26">
        <f>+'Key Dates'!$B$7-14</f>
        <v>45867</v>
      </c>
      <c r="C725" s="42" t="s">
        <v>609</v>
      </c>
      <c r="D725" s="27" t="s">
        <v>314</v>
      </c>
      <c r="E725" s="28" t="s">
        <v>81</v>
      </c>
      <c r="F725" s="28" t="s">
        <v>114</v>
      </c>
    </row>
    <row r="726" spans="1:6" ht="78.75" x14ac:dyDescent="0.25">
      <c r="A726" s="26">
        <f>+'Key Dates'!$B$7-14</f>
        <v>45867</v>
      </c>
      <c r="B726" s="26">
        <f>+'Key Dates'!$B$7-14</f>
        <v>45867</v>
      </c>
      <c r="C726" s="42" t="s">
        <v>609</v>
      </c>
      <c r="D726" s="27" t="s">
        <v>314</v>
      </c>
      <c r="E726" s="28" t="s">
        <v>84</v>
      </c>
      <c r="F726" s="28" t="s">
        <v>114</v>
      </c>
    </row>
    <row r="727" spans="1:6" ht="78.75" x14ac:dyDescent="0.25">
      <c r="A727" s="26">
        <f>+'Key Dates'!$B$7-14</f>
        <v>45867</v>
      </c>
      <c r="B727" s="26">
        <f>+'Key Dates'!$B$7-14</f>
        <v>45867</v>
      </c>
      <c r="C727" s="42" t="s">
        <v>610</v>
      </c>
      <c r="D727" s="27" t="s">
        <v>138</v>
      </c>
      <c r="E727" s="28" t="s">
        <v>67</v>
      </c>
      <c r="F727" s="28" t="s">
        <v>284</v>
      </c>
    </row>
    <row r="728" spans="1:6" ht="78.75" x14ac:dyDescent="0.25">
      <c r="A728" s="26">
        <f>+'Key Dates'!$B$7-14</f>
        <v>45867</v>
      </c>
      <c r="B728" s="26">
        <f>+'Key Dates'!$B$7-14</f>
        <v>45867</v>
      </c>
      <c r="C728" s="42" t="s">
        <v>610</v>
      </c>
      <c r="D728" s="27" t="s">
        <v>138</v>
      </c>
      <c r="E728" s="28" t="s">
        <v>69</v>
      </c>
      <c r="F728" s="28" t="s">
        <v>284</v>
      </c>
    </row>
    <row r="729" spans="1:6" ht="78.75" x14ac:dyDescent="0.25">
      <c r="A729" s="26">
        <f>+'Key Dates'!$B$7-14</f>
        <v>45867</v>
      </c>
      <c r="B729" s="26">
        <f>+'Key Dates'!$B$7-14</f>
        <v>45867</v>
      </c>
      <c r="C729" s="42" t="s">
        <v>610</v>
      </c>
      <c r="D729" s="27" t="s">
        <v>138</v>
      </c>
      <c r="E729" s="28" t="s">
        <v>81</v>
      </c>
      <c r="F729" s="28" t="s">
        <v>284</v>
      </c>
    </row>
    <row r="730" spans="1:6" ht="78.75" x14ac:dyDescent="0.25">
      <c r="A730" s="26">
        <f>+'Key Dates'!$B$7-14</f>
        <v>45867</v>
      </c>
      <c r="B730" s="26">
        <f>+'Key Dates'!$B$7-14</f>
        <v>45867</v>
      </c>
      <c r="C730" s="42" t="s">
        <v>610</v>
      </c>
      <c r="D730" s="27" t="s">
        <v>138</v>
      </c>
      <c r="E730" s="28" t="s">
        <v>82</v>
      </c>
      <c r="F730" s="28" t="s">
        <v>284</v>
      </c>
    </row>
    <row r="731" spans="1:6" ht="94.5" x14ac:dyDescent="0.25">
      <c r="A731" s="26">
        <f>+'Key Dates'!$B$7-14</f>
        <v>45867</v>
      </c>
      <c r="B731" s="26">
        <f>+'Key Dates'!$B$7-14</f>
        <v>45867</v>
      </c>
      <c r="C731" s="42" t="s">
        <v>611</v>
      </c>
      <c r="D731" s="27" t="s">
        <v>315</v>
      </c>
      <c r="E731" s="28" t="s">
        <v>67</v>
      </c>
      <c r="F731" s="28" t="s">
        <v>114</v>
      </c>
    </row>
    <row r="732" spans="1:6" ht="94.5" x14ac:dyDescent="0.25">
      <c r="A732" s="26">
        <f>+'Key Dates'!$B$7-14</f>
        <v>45867</v>
      </c>
      <c r="B732" s="26">
        <f>+'Key Dates'!$B$7-14</f>
        <v>45867</v>
      </c>
      <c r="C732" s="42" t="s">
        <v>611</v>
      </c>
      <c r="D732" s="27" t="s">
        <v>315</v>
      </c>
      <c r="E732" s="28" t="s">
        <v>69</v>
      </c>
      <c r="F732" s="28" t="s">
        <v>114</v>
      </c>
    </row>
    <row r="733" spans="1:6" ht="94.5" x14ac:dyDescent="0.25">
      <c r="A733" s="26">
        <f>+'Key Dates'!$B$7-14</f>
        <v>45867</v>
      </c>
      <c r="B733" s="26">
        <f>+'Key Dates'!$B$7-14</f>
        <v>45867</v>
      </c>
      <c r="C733" s="42" t="s">
        <v>611</v>
      </c>
      <c r="D733" s="27" t="s">
        <v>315</v>
      </c>
      <c r="E733" s="28" t="s">
        <v>81</v>
      </c>
      <c r="F733" s="28" t="s">
        <v>114</v>
      </c>
    </row>
    <row r="734" spans="1:6" ht="94.5" x14ac:dyDescent="0.25">
      <c r="A734" s="26">
        <f>+'Key Dates'!$B$8-98</f>
        <v>45867</v>
      </c>
      <c r="B734" s="26">
        <f>+'Key Dates'!$B$8-98</f>
        <v>45867</v>
      </c>
      <c r="C734" s="42" t="s">
        <v>612</v>
      </c>
      <c r="D734" s="27" t="s">
        <v>316</v>
      </c>
      <c r="E734" s="28" t="s">
        <v>67</v>
      </c>
      <c r="F734" s="28" t="s">
        <v>68</v>
      </c>
    </row>
    <row r="735" spans="1:6" ht="94.5" x14ac:dyDescent="0.25">
      <c r="A735" s="26">
        <f>+'Key Dates'!$B$8-98</f>
        <v>45867</v>
      </c>
      <c r="B735" s="26">
        <f>+'Key Dates'!$B$8-98</f>
        <v>45867</v>
      </c>
      <c r="C735" s="42" t="s">
        <v>612</v>
      </c>
      <c r="D735" s="27" t="s">
        <v>316</v>
      </c>
      <c r="E735" s="28" t="s">
        <v>69</v>
      </c>
      <c r="F735" s="28" t="s">
        <v>68</v>
      </c>
    </row>
    <row r="736" spans="1:6" ht="94.5" x14ac:dyDescent="0.25">
      <c r="A736" s="26">
        <f>+'Key Dates'!$B$8-98</f>
        <v>45867</v>
      </c>
      <c r="B736" s="26">
        <f>+'Key Dates'!$B$8-98</f>
        <v>45867</v>
      </c>
      <c r="C736" s="42" t="s">
        <v>612</v>
      </c>
      <c r="D736" s="27" t="s">
        <v>316</v>
      </c>
      <c r="E736" s="28" t="s">
        <v>81</v>
      </c>
      <c r="F736" s="28" t="s">
        <v>68</v>
      </c>
    </row>
    <row r="737" spans="1:6" ht="94.5" x14ac:dyDescent="0.25">
      <c r="A737" s="26">
        <f>+'Key Dates'!$B$8-98</f>
        <v>45867</v>
      </c>
      <c r="B737" s="26">
        <f>+'Key Dates'!$B$8-98</f>
        <v>45867</v>
      </c>
      <c r="C737" s="42" t="s">
        <v>612</v>
      </c>
      <c r="D737" s="27" t="s">
        <v>316</v>
      </c>
      <c r="E737" s="28" t="s">
        <v>82</v>
      </c>
      <c r="F737" s="28" t="s">
        <v>68</v>
      </c>
    </row>
    <row r="738" spans="1:6" ht="94.5" x14ac:dyDescent="0.25">
      <c r="A738" s="26">
        <f>+'Key Dates'!$B$8-98</f>
        <v>45867</v>
      </c>
      <c r="B738" s="26">
        <f>+'Key Dates'!$B$8-98</f>
        <v>45867</v>
      </c>
      <c r="C738" s="42" t="s">
        <v>612</v>
      </c>
      <c r="D738" s="27" t="s">
        <v>316</v>
      </c>
      <c r="E738" s="28" t="s">
        <v>83</v>
      </c>
      <c r="F738" s="28" t="s">
        <v>68</v>
      </c>
    </row>
    <row r="739" spans="1:6" ht="94.5" x14ac:dyDescent="0.25">
      <c r="A739" s="26">
        <f>+'Key Dates'!$B$8-98</f>
        <v>45867</v>
      </c>
      <c r="B739" s="26">
        <f>+'Key Dates'!$B$8-98</f>
        <v>45867</v>
      </c>
      <c r="C739" s="42" t="s">
        <v>612</v>
      </c>
      <c r="D739" s="27" t="s">
        <v>316</v>
      </c>
      <c r="E739" s="28" t="s">
        <v>84</v>
      </c>
      <c r="F739" s="28" t="s">
        <v>68</v>
      </c>
    </row>
    <row r="740" spans="1:6" ht="94.5" x14ac:dyDescent="0.25">
      <c r="A740" s="26">
        <f>+'Key Dates'!$B$8-98</f>
        <v>45867</v>
      </c>
      <c r="B740" s="26">
        <f>+'Key Dates'!$B$8-98</f>
        <v>45867</v>
      </c>
      <c r="C740" s="42" t="s">
        <v>612</v>
      </c>
      <c r="D740" s="27" t="s">
        <v>316</v>
      </c>
      <c r="E740" s="28" t="s">
        <v>85</v>
      </c>
      <c r="F740" s="28" t="s">
        <v>68</v>
      </c>
    </row>
    <row r="741" spans="1:6" ht="110.25" x14ac:dyDescent="0.25">
      <c r="A741" s="26">
        <f>+'Key Dates'!$B$8-98</f>
        <v>45867</v>
      </c>
      <c r="B741" s="26">
        <f>+'Key Dates'!$B$8-84</f>
        <v>45881</v>
      </c>
      <c r="C741" s="42" t="s">
        <v>613</v>
      </c>
      <c r="D741" s="27" t="s">
        <v>317</v>
      </c>
      <c r="E741" s="28" t="s">
        <v>67</v>
      </c>
      <c r="F741" s="28" t="s">
        <v>74</v>
      </c>
    </row>
    <row r="742" spans="1:6" ht="110.25" x14ac:dyDescent="0.25">
      <c r="A742" s="26">
        <f>+'Key Dates'!$B$8-98</f>
        <v>45867</v>
      </c>
      <c r="B742" s="26">
        <f>+'Key Dates'!$B$8-84</f>
        <v>45881</v>
      </c>
      <c r="C742" s="42" t="s">
        <v>613</v>
      </c>
      <c r="D742" s="27" t="s">
        <v>317</v>
      </c>
      <c r="E742" s="28" t="s">
        <v>69</v>
      </c>
      <c r="F742" s="28" t="s">
        <v>74</v>
      </c>
    </row>
    <row r="743" spans="1:6" ht="110.25" x14ac:dyDescent="0.25">
      <c r="A743" s="26">
        <f>+'Key Dates'!$B$8-98</f>
        <v>45867</v>
      </c>
      <c r="B743" s="26">
        <f>+'Key Dates'!$B$8-84</f>
        <v>45881</v>
      </c>
      <c r="C743" s="42" t="s">
        <v>613</v>
      </c>
      <c r="D743" s="27" t="s">
        <v>317</v>
      </c>
      <c r="E743" s="28" t="s">
        <v>82</v>
      </c>
      <c r="F743" s="28" t="s">
        <v>74</v>
      </c>
    </row>
    <row r="744" spans="1:6" ht="110.25" x14ac:dyDescent="0.25">
      <c r="A744" s="26">
        <f>+'Key Dates'!$B$8-98</f>
        <v>45867</v>
      </c>
      <c r="B744" s="26">
        <f>+'Key Dates'!$B$8-84</f>
        <v>45881</v>
      </c>
      <c r="C744" s="42" t="s">
        <v>613</v>
      </c>
      <c r="D744" s="27" t="s">
        <v>317</v>
      </c>
      <c r="E744" s="28" t="s">
        <v>83</v>
      </c>
      <c r="F744" s="28" t="s">
        <v>74</v>
      </c>
    </row>
    <row r="745" spans="1:6" ht="110.25" x14ac:dyDescent="0.25">
      <c r="A745" s="26">
        <f>+'Key Dates'!$B$8-98</f>
        <v>45867</v>
      </c>
      <c r="B745" s="26">
        <f>+'Key Dates'!$B$8-84</f>
        <v>45881</v>
      </c>
      <c r="C745" s="42" t="s">
        <v>613</v>
      </c>
      <c r="D745" s="27" t="s">
        <v>317</v>
      </c>
      <c r="E745" s="28" t="s">
        <v>85</v>
      </c>
      <c r="F745" s="28" t="s">
        <v>74</v>
      </c>
    </row>
    <row r="746" spans="1:6" ht="110.25" x14ac:dyDescent="0.25">
      <c r="A746" s="26">
        <f>+'Key Dates'!$B$8-98</f>
        <v>45867</v>
      </c>
      <c r="B746" s="26">
        <f>+'Key Dates'!$B$8-84</f>
        <v>45881</v>
      </c>
      <c r="C746" s="42" t="s">
        <v>318</v>
      </c>
      <c r="D746" s="27" t="s">
        <v>273</v>
      </c>
      <c r="E746" s="28" t="s">
        <v>67</v>
      </c>
      <c r="F746" s="28" t="s">
        <v>74</v>
      </c>
    </row>
    <row r="747" spans="1:6" ht="110.25" x14ac:dyDescent="0.25">
      <c r="A747" s="26">
        <f>+'Key Dates'!$B$8-98</f>
        <v>45867</v>
      </c>
      <c r="B747" s="26">
        <f>+'Key Dates'!$B$8-84</f>
        <v>45881</v>
      </c>
      <c r="C747" s="42" t="s">
        <v>318</v>
      </c>
      <c r="D747" s="27" t="s">
        <v>273</v>
      </c>
      <c r="E747" s="28" t="s">
        <v>78</v>
      </c>
      <c r="F747" s="28" t="s">
        <v>74</v>
      </c>
    </row>
    <row r="748" spans="1:6" ht="110.25" x14ac:dyDescent="0.25">
      <c r="A748" s="26">
        <f>+'Key Dates'!$B$8-98</f>
        <v>45867</v>
      </c>
      <c r="B748" s="26">
        <f>+'Key Dates'!$B$8-84</f>
        <v>45881</v>
      </c>
      <c r="C748" s="42" t="s">
        <v>318</v>
      </c>
      <c r="D748" s="27" t="s">
        <v>273</v>
      </c>
      <c r="E748" s="28" t="s">
        <v>69</v>
      </c>
      <c r="F748" s="28" t="s">
        <v>74</v>
      </c>
    </row>
    <row r="749" spans="1:6" ht="110.25" x14ac:dyDescent="0.25">
      <c r="A749" s="26">
        <f>+'Key Dates'!$B$8-98</f>
        <v>45867</v>
      </c>
      <c r="B749" s="26">
        <f>+'Key Dates'!$B$8-84</f>
        <v>45881</v>
      </c>
      <c r="C749" s="42" t="s">
        <v>318</v>
      </c>
      <c r="D749" s="27" t="s">
        <v>273</v>
      </c>
      <c r="E749" s="28" t="s">
        <v>82</v>
      </c>
      <c r="F749" s="28" t="s">
        <v>74</v>
      </c>
    </row>
    <row r="750" spans="1:6" ht="94.5" x14ac:dyDescent="0.25">
      <c r="A750" s="26">
        <f>+'Key Dates'!$B$8-98</f>
        <v>45867</v>
      </c>
      <c r="B750" s="26">
        <f>+'Key Dates'!$B$8-70</f>
        <v>45895</v>
      </c>
      <c r="C750" s="42" t="s">
        <v>319</v>
      </c>
      <c r="D750" s="27" t="s">
        <v>275</v>
      </c>
      <c r="E750" s="28" t="s">
        <v>67</v>
      </c>
      <c r="F750" s="28" t="s">
        <v>74</v>
      </c>
    </row>
    <row r="751" spans="1:6" ht="94.5" x14ac:dyDescent="0.25">
      <c r="A751" s="26">
        <f>+'Key Dates'!$B$8-98</f>
        <v>45867</v>
      </c>
      <c r="B751" s="26">
        <f>+'Key Dates'!$B$8-70</f>
        <v>45895</v>
      </c>
      <c r="C751" s="42" t="s">
        <v>319</v>
      </c>
      <c r="D751" s="27" t="s">
        <v>275</v>
      </c>
      <c r="E751" s="28" t="s">
        <v>78</v>
      </c>
      <c r="F751" s="28" t="s">
        <v>74</v>
      </c>
    </row>
    <row r="752" spans="1:6" ht="94.5" x14ac:dyDescent="0.25">
      <c r="A752" s="26">
        <f>+'Key Dates'!$B$8-98</f>
        <v>45867</v>
      </c>
      <c r="B752" s="26">
        <f>+'Key Dates'!$B$8-70</f>
        <v>45895</v>
      </c>
      <c r="C752" s="42" t="s">
        <v>319</v>
      </c>
      <c r="D752" s="27" t="s">
        <v>275</v>
      </c>
      <c r="E752" s="28" t="s">
        <v>69</v>
      </c>
      <c r="F752" s="28" t="s">
        <v>74</v>
      </c>
    </row>
    <row r="753" spans="1:6" ht="94.5" x14ac:dyDescent="0.25">
      <c r="A753" s="26">
        <f>+'Key Dates'!$B$8-98</f>
        <v>45867</v>
      </c>
      <c r="B753" s="26">
        <f>+'Key Dates'!$B$8-70</f>
        <v>45895</v>
      </c>
      <c r="C753" s="42" t="s">
        <v>319</v>
      </c>
      <c r="D753" s="27" t="s">
        <v>275</v>
      </c>
      <c r="E753" s="28" t="s">
        <v>82</v>
      </c>
      <c r="F753" s="28" t="s">
        <v>74</v>
      </c>
    </row>
    <row r="754" spans="1:6" ht="47.25" x14ac:dyDescent="0.25">
      <c r="A754" s="26">
        <f>+'Key Dates'!$B$8-98</f>
        <v>45867</v>
      </c>
      <c r="B754" s="26">
        <f>+'Key Dates'!$B$8+14</f>
        <v>45979</v>
      </c>
      <c r="C754" s="42" t="s">
        <v>614</v>
      </c>
      <c r="D754" s="27" t="s">
        <v>148</v>
      </c>
      <c r="E754" s="28" t="s">
        <v>67</v>
      </c>
      <c r="F754" s="28" t="s">
        <v>74</v>
      </c>
    </row>
    <row r="755" spans="1:6" ht="47.25" x14ac:dyDescent="0.25">
      <c r="A755" s="26">
        <f>+'Key Dates'!$B$8-98</f>
        <v>45867</v>
      </c>
      <c r="B755" s="26">
        <f>+'Key Dates'!$B$8+14</f>
        <v>45979</v>
      </c>
      <c r="C755" s="42" t="s">
        <v>614</v>
      </c>
      <c r="D755" s="27" t="s">
        <v>148</v>
      </c>
      <c r="E755" s="28" t="s">
        <v>69</v>
      </c>
      <c r="F755" s="28" t="s">
        <v>74</v>
      </c>
    </row>
    <row r="756" spans="1:6" ht="47.25" x14ac:dyDescent="0.25">
      <c r="A756" s="26">
        <f>+'Key Dates'!$B$8-98</f>
        <v>45867</v>
      </c>
      <c r="B756" s="26">
        <f>+'Key Dates'!$B$8+14</f>
        <v>45979</v>
      </c>
      <c r="C756" s="42" t="s">
        <v>614</v>
      </c>
      <c r="D756" s="27" t="s">
        <v>148</v>
      </c>
      <c r="E756" s="28" t="s">
        <v>82</v>
      </c>
      <c r="F756" s="28" t="s">
        <v>74</v>
      </c>
    </row>
    <row r="757" spans="1:6" ht="47.25" x14ac:dyDescent="0.25">
      <c r="A757" s="26">
        <f>+'Key Dates'!$B$8-98</f>
        <v>45867</v>
      </c>
      <c r="B757" s="26">
        <f>+'Key Dates'!$B$8+14</f>
        <v>45979</v>
      </c>
      <c r="C757" s="42" t="s">
        <v>614</v>
      </c>
      <c r="D757" s="27" t="s">
        <v>148</v>
      </c>
      <c r="E757" s="28" t="s">
        <v>83</v>
      </c>
      <c r="F757" s="28" t="s">
        <v>74</v>
      </c>
    </row>
    <row r="758" spans="1:6" ht="51" x14ac:dyDescent="0.25">
      <c r="A758" s="26">
        <f>+'Key Dates'!$B$8-98</f>
        <v>45867</v>
      </c>
      <c r="B758" s="26">
        <f>+'Key Dates'!$B$8+14</f>
        <v>45979</v>
      </c>
      <c r="C758" s="42" t="s">
        <v>614</v>
      </c>
      <c r="D758" s="27" t="s">
        <v>148</v>
      </c>
      <c r="E758" s="28" t="s">
        <v>85</v>
      </c>
      <c r="F758" s="28" t="s">
        <v>74</v>
      </c>
    </row>
    <row r="759" spans="1:6" ht="126" x14ac:dyDescent="0.25">
      <c r="A759" s="26">
        <f>+'Key Dates'!$B$8-98</f>
        <v>45867</v>
      </c>
      <c r="B759" s="26">
        <f>+'Key Dates'!$B$8+30</f>
        <v>45995</v>
      </c>
      <c r="C759" s="42" t="s">
        <v>320</v>
      </c>
      <c r="D759" s="27" t="s">
        <v>88</v>
      </c>
      <c r="E759" s="28" t="s">
        <v>67</v>
      </c>
      <c r="F759" s="28" t="s">
        <v>74</v>
      </c>
    </row>
    <row r="760" spans="1:6" ht="126" x14ac:dyDescent="0.25">
      <c r="A760" s="26">
        <f>+'Key Dates'!$B$8-98</f>
        <v>45867</v>
      </c>
      <c r="B760" s="26">
        <f>+'Key Dates'!$B$8+30</f>
        <v>45995</v>
      </c>
      <c r="C760" s="42" t="s">
        <v>320</v>
      </c>
      <c r="D760" s="27" t="s">
        <v>88</v>
      </c>
      <c r="E760" s="28" t="s">
        <v>78</v>
      </c>
      <c r="F760" s="28" t="s">
        <v>74</v>
      </c>
    </row>
    <row r="761" spans="1:6" ht="126" x14ac:dyDescent="0.25">
      <c r="A761" s="26">
        <f>+'Key Dates'!$B$8-98</f>
        <v>45867</v>
      </c>
      <c r="B761" s="26">
        <f>+'Key Dates'!$B$8+30</f>
        <v>45995</v>
      </c>
      <c r="C761" s="42" t="s">
        <v>320</v>
      </c>
      <c r="D761" s="27" t="s">
        <v>88</v>
      </c>
      <c r="E761" s="28" t="s">
        <v>69</v>
      </c>
      <c r="F761" s="28" t="s">
        <v>74</v>
      </c>
    </row>
    <row r="762" spans="1:6" ht="126" x14ac:dyDescent="0.25">
      <c r="A762" s="26">
        <f>+'Key Dates'!$B$8-98</f>
        <v>45867</v>
      </c>
      <c r="B762" s="26">
        <f>+'Key Dates'!$B$8+30</f>
        <v>45995</v>
      </c>
      <c r="C762" s="42" t="s">
        <v>320</v>
      </c>
      <c r="D762" s="27" t="s">
        <v>88</v>
      </c>
      <c r="E762" s="28" t="s">
        <v>82</v>
      </c>
      <c r="F762" s="28" t="s">
        <v>74</v>
      </c>
    </row>
    <row r="763" spans="1:6" ht="126" x14ac:dyDescent="0.25">
      <c r="A763" s="26">
        <f>+'Key Dates'!$B$8-98</f>
        <v>45867</v>
      </c>
      <c r="B763" s="26">
        <f>+'Key Dates'!$B$8+30</f>
        <v>45995</v>
      </c>
      <c r="C763" s="42" t="s">
        <v>320</v>
      </c>
      <c r="D763" s="27" t="s">
        <v>88</v>
      </c>
      <c r="E763" s="28" t="s">
        <v>83</v>
      </c>
      <c r="F763" s="28" t="s">
        <v>74</v>
      </c>
    </row>
    <row r="764" spans="1:6" ht="126" x14ac:dyDescent="0.25">
      <c r="A764" s="26">
        <f>+'Key Dates'!$B$8-98</f>
        <v>45867</v>
      </c>
      <c r="B764" s="26">
        <f>+'Key Dates'!$B$8+30</f>
        <v>45995</v>
      </c>
      <c r="C764" s="42" t="s">
        <v>320</v>
      </c>
      <c r="D764" s="27" t="s">
        <v>88</v>
      </c>
      <c r="E764" s="28" t="s">
        <v>85</v>
      </c>
      <c r="F764" s="28" t="s">
        <v>74</v>
      </c>
    </row>
    <row r="765" spans="1:6" ht="78.75" x14ac:dyDescent="0.25">
      <c r="A765" s="26">
        <f>+'Key Dates'!$B$7-11</f>
        <v>45870</v>
      </c>
      <c r="B765" s="26">
        <f>+'Key Dates'!$B$7-11</f>
        <v>45870</v>
      </c>
      <c r="C765" s="42" t="s">
        <v>615</v>
      </c>
      <c r="D765" s="27" t="s">
        <v>314</v>
      </c>
      <c r="E765" s="28" t="s">
        <v>67</v>
      </c>
      <c r="F765" s="28" t="s">
        <v>114</v>
      </c>
    </row>
    <row r="766" spans="1:6" ht="78.75" x14ac:dyDescent="0.25">
      <c r="A766" s="26">
        <f>+'Key Dates'!$B$7-11</f>
        <v>45870</v>
      </c>
      <c r="B766" s="26">
        <f>+'Key Dates'!$B$7-11</f>
        <v>45870</v>
      </c>
      <c r="C766" s="42" t="s">
        <v>615</v>
      </c>
      <c r="D766" s="27" t="s">
        <v>314</v>
      </c>
      <c r="E766" s="28" t="s">
        <v>69</v>
      </c>
      <c r="F766" s="28" t="s">
        <v>114</v>
      </c>
    </row>
    <row r="767" spans="1:6" ht="78.75" x14ac:dyDescent="0.25">
      <c r="A767" s="26">
        <f>+'Key Dates'!$B$7-11</f>
        <v>45870</v>
      </c>
      <c r="B767" s="26">
        <f>+'Key Dates'!$B$7-11</f>
        <v>45870</v>
      </c>
      <c r="C767" s="42" t="s">
        <v>615</v>
      </c>
      <c r="D767" s="27" t="s">
        <v>314</v>
      </c>
      <c r="E767" s="28" t="s">
        <v>82</v>
      </c>
      <c r="F767" s="28" t="s">
        <v>114</v>
      </c>
    </row>
    <row r="768" spans="1:6" ht="78.75" x14ac:dyDescent="0.25">
      <c r="A768" s="26">
        <f>+'Key Dates'!$B$7-11</f>
        <v>45870</v>
      </c>
      <c r="B768" s="26">
        <f>+'Key Dates'!$B$7-11</f>
        <v>45870</v>
      </c>
      <c r="C768" s="42" t="s">
        <v>615</v>
      </c>
      <c r="D768" s="27" t="s">
        <v>314</v>
      </c>
      <c r="E768" s="28" t="s">
        <v>85</v>
      </c>
      <c r="F768" s="28" t="s">
        <v>114</v>
      </c>
    </row>
    <row r="769" spans="1:6" ht="94.5" x14ac:dyDescent="0.25">
      <c r="A769" s="26">
        <v>45870</v>
      </c>
      <c r="B769" s="26">
        <v>45870</v>
      </c>
      <c r="C769" s="43" t="s">
        <v>321</v>
      </c>
      <c r="D769" s="29" t="s">
        <v>322</v>
      </c>
      <c r="E769" s="30" t="s">
        <v>67</v>
      </c>
      <c r="F769" s="30" t="s">
        <v>134</v>
      </c>
    </row>
    <row r="770" spans="1:6" ht="94.5" x14ac:dyDescent="0.25">
      <c r="A770" s="26">
        <v>45870</v>
      </c>
      <c r="B770" s="26">
        <v>45870</v>
      </c>
      <c r="C770" s="43" t="s">
        <v>321</v>
      </c>
      <c r="D770" s="29" t="s">
        <v>322</v>
      </c>
      <c r="E770" s="30" t="s">
        <v>69</v>
      </c>
      <c r="F770" s="30" t="s">
        <v>134</v>
      </c>
    </row>
    <row r="771" spans="1:6" ht="94.5" x14ac:dyDescent="0.25">
      <c r="A771" s="26">
        <v>45870</v>
      </c>
      <c r="B771" s="26">
        <v>45870</v>
      </c>
      <c r="C771" s="43" t="s">
        <v>321</v>
      </c>
      <c r="D771" s="29" t="s">
        <v>322</v>
      </c>
      <c r="E771" s="30" t="s">
        <v>81</v>
      </c>
      <c r="F771" s="30" t="s">
        <v>134</v>
      </c>
    </row>
    <row r="772" spans="1:6" ht="94.5" x14ac:dyDescent="0.25">
      <c r="A772" s="26">
        <v>45870</v>
      </c>
      <c r="B772" s="26">
        <v>45870</v>
      </c>
      <c r="C772" s="43" t="s">
        <v>321</v>
      </c>
      <c r="D772" s="29" t="s">
        <v>322</v>
      </c>
      <c r="E772" s="30" t="s">
        <v>82</v>
      </c>
      <c r="F772" s="30" t="s">
        <v>134</v>
      </c>
    </row>
    <row r="773" spans="1:6" ht="94.5" x14ac:dyDescent="0.25">
      <c r="A773" s="26">
        <v>45870</v>
      </c>
      <c r="B773" s="26">
        <v>45870</v>
      </c>
      <c r="C773" s="43" t="s">
        <v>321</v>
      </c>
      <c r="D773" s="29" t="s">
        <v>322</v>
      </c>
      <c r="E773" s="30" t="s">
        <v>70</v>
      </c>
      <c r="F773" s="30" t="s">
        <v>134</v>
      </c>
    </row>
    <row r="774" spans="1:6" ht="94.5" x14ac:dyDescent="0.25">
      <c r="A774" s="26">
        <v>45870</v>
      </c>
      <c r="B774" s="26">
        <v>45870</v>
      </c>
      <c r="C774" s="43" t="s">
        <v>321</v>
      </c>
      <c r="D774" s="29" t="s">
        <v>322</v>
      </c>
      <c r="E774" s="30" t="s">
        <v>83</v>
      </c>
      <c r="F774" s="30" t="s">
        <v>134</v>
      </c>
    </row>
    <row r="775" spans="1:6" ht="78.75" x14ac:dyDescent="0.25">
      <c r="A775" s="26">
        <f>+'Key Dates'!$B$7-11</f>
        <v>45870</v>
      </c>
      <c r="B775" s="26">
        <f>+'Key Dates'!$B$7-11</f>
        <v>45870</v>
      </c>
      <c r="C775" s="42" t="s">
        <v>615</v>
      </c>
      <c r="D775" s="27" t="s">
        <v>314</v>
      </c>
      <c r="E775" s="28" t="s">
        <v>67</v>
      </c>
      <c r="F775" s="28" t="s">
        <v>114</v>
      </c>
    </row>
    <row r="776" spans="1:6" ht="78.75" x14ac:dyDescent="0.25">
      <c r="A776" s="26">
        <f>+'Key Dates'!$B$7-11</f>
        <v>45870</v>
      </c>
      <c r="B776" s="26">
        <f>+'Key Dates'!$B$7-11</f>
        <v>45870</v>
      </c>
      <c r="C776" s="42" t="s">
        <v>615</v>
      </c>
      <c r="D776" s="27" t="s">
        <v>314</v>
      </c>
      <c r="E776" s="28" t="s">
        <v>69</v>
      </c>
      <c r="F776" s="28" t="s">
        <v>114</v>
      </c>
    </row>
    <row r="777" spans="1:6" ht="78.75" x14ac:dyDescent="0.25">
      <c r="A777" s="26">
        <f>+'Key Dates'!$B$7-11</f>
        <v>45870</v>
      </c>
      <c r="B777" s="26">
        <f>+'Key Dates'!$B$7-11</f>
        <v>45870</v>
      </c>
      <c r="C777" s="42" t="s">
        <v>615</v>
      </c>
      <c r="D777" s="27" t="s">
        <v>314</v>
      </c>
      <c r="E777" s="28" t="s">
        <v>81</v>
      </c>
      <c r="F777" s="28" t="s">
        <v>114</v>
      </c>
    </row>
    <row r="778" spans="1:6" ht="78.75" x14ac:dyDescent="0.25">
      <c r="A778" s="26">
        <f>+'Key Dates'!$B$7-11</f>
        <v>45870</v>
      </c>
      <c r="B778" s="26">
        <f>+'Key Dates'!$B$7-11</f>
        <v>45870</v>
      </c>
      <c r="C778" s="42" t="s">
        <v>615</v>
      </c>
      <c r="D778" s="27" t="s">
        <v>314</v>
      </c>
      <c r="E778" s="28" t="s">
        <v>84</v>
      </c>
      <c r="F778" s="28" t="s">
        <v>114</v>
      </c>
    </row>
    <row r="779" spans="1:6" ht="63" x14ac:dyDescent="0.25">
      <c r="A779" s="26">
        <f>+'Key Dates'!$B$7-11</f>
        <v>45870</v>
      </c>
      <c r="B779" s="26">
        <f>+'Key Dates'!$B$7-11</f>
        <v>45870</v>
      </c>
      <c r="C779" s="42" t="s">
        <v>323</v>
      </c>
      <c r="D779" s="27" t="s">
        <v>198</v>
      </c>
      <c r="E779" s="28" t="s">
        <v>67</v>
      </c>
      <c r="F779" s="28" t="s">
        <v>119</v>
      </c>
    </row>
    <row r="780" spans="1:6" ht="63" x14ac:dyDescent="0.25">
      <c r="A780" s="26">
        <f>+'Key Dates'!$B$7-11</f>
        <v>45870</v>
      </c>
      <c r="B780" s="26">
        <f>+'Key Dates'!$B$7-11</f>
        <v>45870</v>
      </c>
      <c r="C780" s="42" t="s">
        <v>323</v>
      </c>
      <c r="D780" s="27" t="s">
        <v>198</v>
      </c>
      <c r="E780" s="28" t="s">
        <v>69</v>
      </c>
      <c r="F780" s="28" t="s">
        <v>119</v>
      </c>
    </row>
    <row r="781" spans="1:6" ht="63" x14ac:dyDescent="0.25">
      <c r="A781" s="26">
        <f>+'Key Dates'!$B$7-11</f>
        <v>45870</v>
      </c>
      <c r="B781" s="26">
        <f>+'Key Dates'!$B$7-11</f>
        <v>45870</v>
      </c>
      <c r="C781" s="42" t="s">
        <v>323</v>
      </c>
      <c r="D781" s="27" t="s">
        <v>198</v>
      </c>
      <c r="E781" s="28" t="s">
        <v>81</v>
      </c>
      <c r="F781" s="28" t="s">
        <v>119</v>
      </c>
    </row>
    <row r="782" spans="1:6" ht="63" x14ac:dyDescent="0.25">
      <c r="A782" s="26">
        <f>+'Key Dates'!$B$7-11</f>
        <v>45870</v>
      </c>
      <c r="B782" s="26">
        <f>+'Key Dates'!$B$7-11</f>
        <v>45870</v>
      </c>
      <c r="C782" s="42" t="s">
        <v>323</v>
      </c>
      <c r="D782" s="27" t="s">
        <v>198</v>
      </c>
      <c r="E782" s="28" t="s">
        <v>82</v>
      </c>
      <c r="F782" s="28" t="s">
        <v>119</v>
      </c>
    </row>
    <row r="783" spans="1:6" ht="63" x14ac:dyDescent="0.25">
      <c r="A783" s="26">
        <f>+'Key Dates'!$B$7-11</f>
        <v>45870</v>
      </c>
      <c r="B783" s="26">
        <f>+'Key Dates'!$B$7-11</f>
        <v>45870</v>
      </c>
      <c r="C783" s="42" t="s">
        <v>323</v>
      </c>
      <c r="D783" s="27" t="s">
        <v>198</v>
      </c>
      <c r="E783" s="28" t="s">
        <v>84</v>
      </c>
      <c r="F783" s="28" t="s">
        <v>119</v>
      </c>
    </row>
    <row r="784" spans="1:6" ht="63" x14ac:dyDescent="0.25">
      <c r="A784" s="26">
        <f>+'Key Dates'!$B$7-11</f>
        <v>45870</v>
      </c>
      <c r="B784" s="26">
        <f>+'Key Dates'!$B$7-11</f>
        <v>45870</v>
      </c>
      <c r="C784" s="42" t="s">
        <v>323</v>
      </c>
      <c r="D784" s="27" t="s">
        <v>198</v>
      </c>
      <c r="E784" s="28" t="s">
        <v>85</v>
      </c>
      <c r="F784" s="28" t="s">
        <v>119</v>
      </c>
    </row>
    <row r="785" spans="1:6" ht="31.5" x14ac:dyDescent="0.25">
      <c r="A785" s="26">
        <f>+'Key Dates'!$B$7-11</f>
        <v>45870</v>
      </c>
      <c r="B785" s="26">
        <f>+'Key Dates'!$B$7-11</f>
        <v>45870</v>
      </c>
      <c r="C785" s="42" t="s">
        <v>324</v>
      </c>
      <c r="D785" s="27" t="s">
        <v>325</v>
      </c>
      <c r="E785" s="28" t="s">
        <v>67</v>
      </c>
      <c r="F785" s="28" t="s">
        <v>74</v>
      </c>
    </row>
    <row r="786" spans="1:6" ht="31.5" x14ac:dyDescent="0.25">
      <c r="A786" s="26">
        <f>+'Key Dates'!$B$7-11</f>
        <v>45870</v>
      </c>
      <c r="B786" s="26">
        <f>+'Key Dates'!$B$7-11</f>
        <v>45870</v>
      </c>
      <c r="C786" s="42" t="s">
        <v>324</v>
      </c>
      <c r="D786" s="27" t="s">
        <v>325</v>
      </c>
      <c r="E786" s="28" t="s">
        <v>78</v>
      </c>
      <c r="F786" s="28" t="s">
        <v>74</v>
      </c>
    </row>
    <row r="787" spans="1:6" ht="31.5" x14ac:dyDescent="0.25">
      <c r="A787" s="26">
        <f>+'Key Dates'!$B$7-11</f>
        <v>45870</v>
      </c>
      <c r="B787" s="26">
        <f>+'Key Dates'!$B$7-11</f>
        <v>45870</v>
      </c>
      <c r="C787" s="42" t="s">
        <v>324</v>
      </c>
      <c r="D787" s="27" t="s">
        <v>325</v>
      </c>
      <c r="E787" s="28" t="s">
        <v>69</v>
      </c>
      <c r="F787" s="28" t="s">
        <v>74</v>
      </c>
    </row>
    <row r="788" spans="1:6" ht="31.5" x14ac:dyDescent="0.25">
      <c r="A788" s="26">
        <f>+'Key Dates'!$B$7-11</f>
        <v>45870</v>
      </c>
      <c r="B788" s="26">
        <f>+'Key Dates'!$B$7-11</f>
        <v>45870</v>
      </c>
      <c r="C788" s="42" t="s">
        <v>324</v>
      </c>
      <c r="D788" s="27" t="s">
        <v>325</v>
      </c>
      <c r="E788" s="28" t="s">
        <v>81</v>
      </c>
      <c r="F788" s="28" t="s">
        <v>74</v>
      </c>
    </row>
    <row r="789" spans="1:6" ht="51" x14ac:dyDescent="0.25">
      <c r="A789" s="26">
        <f>+'Key Dates'!$B$7-11</f>
        <v>45870</v>
      </c>
      <c r="B789" s="26">
        <f>+'Key Dates'!$B$7-11</f>
        <v>45870</v>
      </c>
      <c r="C789" s="42" t="s">
        <v>324</v>
      </c>
      <c r="D789" s="27" t="s">
        <v>325</v>
      </c>
      <c r="E789" s="28" t="s">
        <v>84</v>
      </c>
      <c r="F789" s="28" t="s">
        <v>74</v>
      </c>
    </row>
    <row r="790" spans="1:6" ht="63" x14ac:dyDescent="0.25">
      <c r="A790" s="26">
        <f>+'Key Dates'!$B$7-10</f>
        <v>45871</v>
      </c>
      <c r="B790" s="26">
        <f>+'Key Dates'!$B$7-10</f>
        <v>45871</v>
      </c>
      <c r="C790" s="43" t="s">
        <v>616</v>
      </c>
      <c r="D790" s="29" t="s">
        <v>198</v>
      </c>
      <c r="E790" s="30" t="s">
        <v>67</v>
      </c>
      <c r="F790" s="30" t="s">
        <v>119</v>
      </c>
    </row>
    <row r="791" spans="1:6" ht="63" x14ac:dyDescent="0.25">
      <c r="A791" s="26">
        <f>+'Key Dates'!$B$7-10</f>
        <v>45871</v>
      </c>
      <c r="B791" s="26">
        <f>+'Key Dates'!$B$7-10</f>
        <v>45871</v>
      </c>
      <c r="C791" s="43" t="s">
        <v>616</v>
      </c>
      <c r="D791" s="29" t="s">
        <v>198</v>
      </c>
      <c r="E791" s="30" t="s">
        <v>69</v>
      </c>
      <c r="F791" s="30" t="s">
        <v>119</v>
      </c>
    </row>
    <row r="792" spans="1:6" ht="63" x14ac:dyDescent="0.25">
      <c r="A792" s="26">
        <f>+'Key Dates'!$B$7-10</f>
        <v>45871</v>
      </c>
      <c r="B792" s="26">
        <f>+'Key Dates'!$B$7-10</f>
        <v>45871</v>
      </c>
      <c r="C792" s="43" t="s">
        <v>616</v>
      </c>
      <c r="D792" s="29" t="s">
        <v>198</v>
      </c>
      <c r="E792" s="30" t="s">
        <v>81</v>
      </c>
      <c r="F792" s="30" t="s">
        <v>119</v>
      </c>
    </row>
    <row r="793" spans="1:6" ht="63" x14ac:dyDescent="0.25">
      <c r="A793" s="26">
        <f>+'Key Dates'!$B$7-10</f>
        <v>45871</v>
      </c>
      <c r="B793" s="26">
        <f>+'Key Dates'!$B$7-10</f>
        <v>45871</v>
      </c>
      <c r="C793" s="43" t="s">
        <v>616</v>
      </c>
      <c r="D793" s="29" t="s">
        <v>198</v>
      </c>
      <c r="E793" s="30" t="s">
        <v>82</v>
      </c>
      <c r="F793" s="30" t="s">
        <v>119</v>
      </c>
    </row>
    <row r="794" spans="1:6" ht="63" x14ac:dyDescent="0.25">
      <c r="A794" s="26">
        <f>+'Key Dates'!$B$7-10</f>
        <v>45871</v>
      </c>
      <c r="B794" s="26">
        <f>+'Key Dates'!$B$7-10</f>
        <v>45871</v>
      </c>
      <c r="C794" s="43" t="s">
        <v>616</v>
      </c>
      <c r="D794" s="29" t="s">
        <v>198</v>
      </c>
      <c r="E794" s="30" t="s">
        <v>84</v>
      </c>
      <c r="F794" s="30" t="s">
        <v>119</v>
      </c>
    </row>
    <row r="795" spans="1:6" ht="63" x14ac:dyDescent="0.25">
      <c r="A795" s="26">
        <f>+'Key Dates'!$B$7-10</f>
        <v>45871</v>
      </c>
      <c r="B795" s="26">
        <f>+'Key Dates'!$B$7-10</f>
        <v>45871</v>
      </c>
      <c r="C795" s="43" t="s">
        <v>616</v>
      </c>
      <c r="D795" s="29" t="s">
        <v>198</v>
      </c>
      <c r="E795" s="30" t="s">
        <v>85</v>
      </c>
      <c r="F795" s="30" t="s">
        <v>119</v>
      </c>
    </row>
    <row r="796" spans="1:6" ht="47.25" x14ac:dyDescent="0.25">
      <c r="A796" s="26">
        <f>+'Key Dates'!$B$7-7</f>
        <v>45874</v>
      </c>
      <c r="B796" s="26">
        <f>+'Key Dates'!$B$7-7</f>
        <v>45874</v>
      </c>
      <c r="C796" s="42" t="s">
        <v>326</v>
      </c>
      <c r="D796" s="27" t="s">
        <v>327</v>
      </c>
      <c r="E796" s="28" t="s">
        <v>67</v>
      </c>
      <c r="F796" s="28" t="s">
        <v>134</v>
      </c>
    </row>
    <row r="797" spans="1:6" ht="47.25" x14ac:dyDescent="0.25">
      <c r="A797" s="26">
        <f>+'Key Dates'!$B$7-7</f>
        <v>45874</v>
      </c>
      <c r="B797" s="26">
        <f>+'Key Dates'!$B$7-7</f>
        <v>45874</v>
      </c>
      <c r="C797" s="42" t="s">
        <v>326</v>
      </c>
      <c r="D797" s="27" t="s">
        <v>327</v>
      </c>
      <c r="E797" s="28" t="s">
        <v>69</v>
      </c>
      <c r="F797" s="28" t="s">
        <v>134</v>
      </c>
    </row>
    <row r="798" spans="1:6" ht="47.25" x14ac:dyDescent="0.25">
      <c r="A798" s="26">
        <f>+'Key Dates'!$B$7-7</f>
        <v>45874</v>
      </c>
      <c r="B798" s="26">
        <f>+'Key Dates'!$B$7-7</f>
        <v>45874</v>
      </c>
      <c r="C798" s="42" t="s">
        <v>328</v>
      </c>
      <c r="D798" s="27" t="s">
        <v>167</v>
      </c>
      <c r="E798" s="28" t="s">
        <v>67</v>
      </c>
      <c r="F798" s="28" t="s">
        <v>101</v>
      </c>
    </row>
    <row r="799" spans="1:6" ht="47.25" x14ac:dyDescent="0.25">
      <c r="A799" s="26">
        <f>+'Key Dates'!$B$7-7</f>
        <v>45874</v>
      </c>
      <c r="B799" s="26">
        <f>+'Key Dates'!$B$7-7</f>
        <v>45874</v>
      </c>
      <c r="C799" s="42" t="s">
        <v>328</v>
      </c>
      <c r="D799" s="27" t="s">
        <v>167</v>
      </c>
      <c r="E799" s="28" t="s">
        <v>69</v>
      </c>
      <c r="F799" s="28" t="s">
        <v>101</v>
      </c>
    </row>
    <row r="800" spans="1:6" ht="47.25" x14ac:dyDescent="0.25">
      <c r="A800" s="26">
        <f>+'Key Dates'!$B$7-7</f>
        <v>45874</v>
      </c>
      <c r="B800" s="26">
        <f>+'Key Dates'!$B$7-7</f>
        <v>45874</v>
      </c>
      <c r="C800" s="42" t="s">
        <v>328</v>
      </c>
      <c r="D800" s="27" t="s">
        <v>167</v>
      </c>
      <c r="E800" s="28" t="s">
        <v>82</v>
      </c>
      <c r="F800" s="28" t="s">
        <v>101</v>
      </c>
    </row>
    <row r="801" spans="1:6" ht="47.25" x14ac:dyDescent="0.25">
      <c r="A801" s="26">
        <f>+'Key Dates'!$B$7-7</f>
        <v>45874</v>
      </c>
      <c r="B801" s="26">
        <f>+'Key Dates'!$B$7-7</f>
        <v>45874</v>
      </c>
      <c r="C801" s="42" t="s">
        <v>328</v>
      </c>
      <c r="D801" s="27" t="s">
        <v>167</v>
      </c>
      <c r="E801" s="28" t="s">
        <v>82</v>
      </c>
      <c r="F801" s="28" t="s">
        <v>101</v>
      </c>
    </row>
    <row r="802" spans="1:6" ht="51" x14ac:dyDescent="0.25">
      <c r="A802" s="26">
        <f>+'Key Dates'!$B$7-7</f>
        <v>45874</v>
      </c>
      <c r="B802" s="26">
        <f>+'Key Dates'!$B$7-7</f>
        <v>45874</v>
      </c>
      <c r="C802" s="42" t="s">
        <v>328</v>
      </c>
      <c r="D802" s="27" t="s">
        <v>167</v>
      </c>
      <c r="E802" s="28" t="s">
        <v>84</v>
      </c>
      <c r="F802" s="28" t="s">
        <v>101</v>
      </c>
    </row>
    <row r="803" spans="1:6" ht="51" x14ac:dyDescent="0.25">
      <c r="A803" s="26">
        <f>+'Key Dates'!$B$7-7</f>
        <v>45874</v>
      </c>
      <c r="B803" s="26">
        <f>+'Key Dates'!$B$7-7</f>
        <v>45874</v>
      </c>
      <c r="C803" s="42" t="s">
        <v>328</v>
      </c>
      <c r="D803" s="27" t="s">
        <v>167</v>
      </c>
      <c r="E803" s="28" t="s">
        <v>85</v>
      </c>
      <c r="F803" s="28" t="s">
        <v>101</v>
      </c>
    </row>
    <row r="804" spans="1:6" ht="78.75" x14ac:dyDescent="0.25">
      <c r="A804" s="26">
        <f>+'Key Dates'!$B$7-7</f>
        <v>45874</v>
      </c>
      <c r="B804" s="26">
        <f>+'Key Dates'!$B$7-7</f>
        <v>45874</v>
      </c>
      <c r="C804" s="42" t="s">
        <v>329</v>
      </c>
      <c r="D804" s="27" t="s">
        <v>314</v>
      </c>
      <c r="E804" s="28" t="s">
        <v>67</v>
      </c>
      <c r="F804" s="28" t="s">
        <v>114</v>
      </c>
    </row>
    <row r="805" spans="1:6" ht="78.75" x14ac:dyDescent="0.25">
      <c r="A805" s="26">
        <f>+'Key Dates'!$B$7-7</f>
        <v>45874</v>
      </c>
      <c r="B805" s="26">
        <f>+'Key Dates'!$B$7-7</f>
        <v>45874</v>
      </c>
      <c r="C805" s="42" t="s">
        <v>329</v>
      </c>
      <c r="D805" s="27" t="s">
        <v>314</v>
      </c>
      <c r="E805" s="28" t="s">
        <v>69</v>
      </c>
      <c r="F805" s="28" t="s">
        <v>114</v>
      </c>
    </row>
    <row r="806" spans="1:6" ht="78.75" x14ac:dyDescent="0.25">
      <c r="A806" s="26">
        <f>+'Key Dates'!$B$7-7</f>
        <v>45874</v>
      </c>
      <c r="B806" s="26">
        <f>+'Key Dates'!$B$7-7</f>
        <v>45874</v>
      </c>
      <c r="C806" s="42" t="s">
        <v>329</v>
      </c>
      <c r="D806" s="27" t="s">
        <v>314</v>
      </c>
      <c r="E806" s="28" t="s">
        <v>81</v>
      </c>
      <c r="F806" s="28" t="s">
        <v>114</v>
      </c>
    </row>
    <row r="807" spans="1:6" ht="78.75" x14ac:dyDescent="0.25">
      <c r="A807" s="26">
        <f>+'Key Dates'!$B$7-7</f>
        <v>45874</v>
      </c>
      <c r="B807" s="26">
        <f>+'Key Dates'!$B$7-7</f>
        <v>45874</v>
      </c>
      <c r="C807" s="42" t="s">
        <v>329</v>
      </c>
      <c r="D807" s="27" t="s">
        <v>314</v>
      </c>
      <c r="E807" s="28" t="s">
        <v>84</v>
      </c>
      <c r="F807" s="28" t="s">
        <v>114</v>
      </c>
    </row>
    <row r="808" spans="1:6" s="38" customFormat="1" ht="173.25" x14ac:dyDescent="0.25">
      <c r="A808" s="26">
        <f>+'Key Dates'!$B$7-7</f>
        <v>45874</v>
      </c>
      <c r="B808" s="26">
        <f>+'Key Dates'!$B$7</f>
        <v>45881</v>
      </c>
      <c r="C808" s="42" t="s">
        <v>330</v>
      </c>
      <c r="D808" s="27" t="s">
        <v>203</v>
      </c>
      <c r="E808" s="28" t="s">
        <v>67</v>
      </c>
      <c r="F808" s="28" t="s">
        <v>68</v>
      </c>
    </row>
    <row r="809" spans="1:6" s="38" customFormat="1" ht="173.25" x14ac:dyDescent="0.25">
      <c r="A809" s="26">
        <f>+'Key Dates'!$B$7-7</f>
        <v>45874</v>
      </c>
      <c r="B809" s="26">
        <f>+'Key Dates'!$B$7</f>
        <v>45881</v>
      </c>
      <c r="C809" s="42" t="s">
        <v>330</v>
      </c>
      <c r="D809" s="27" t="s">
        <v>203</v>
      </c>
      <c r="E809" s="28" t="s">
        <v>69</v>
      </c>
      <c r="F809" s="28" t="s">
        <v>68</v>
      </c>
    </row>
    <row r="810" spans="1:6" s="38" customFormat="1" ht="173.25" x14ac:dyDescent="0.25">
      <c r="A810" s="26">
        <f>+'Key Dates'!$B$7-7</f>
        <v>45874</v>
      </c>
      <c r="B810" s="26">
        <f>+'Key Dates'!$B$7</f>
        <v>45881</v>
      </c>
      <c r="C810" s="42" t="s">
        <v>330</v>
      </c>
      <c r="D810" s="27" t="s">
        <v>203</v>
      </c>
      <c r="E810" s="28" t="s">
        <v>81</v>
      </c>
      <c r="F810" s="28" t="s">
        <v>68</v>
      </c>
    </row>
    <row r="811" spans="1:6" s="38" customFormat="1" ht="173.25" x14ac:dyDescent="0.25">
      <c r="A811" s="26">
        <f>+'Key Dates'!$B$7-7</f>
        <v>45874</v>
      </c>
      <c r="B811" s="26">
        <f>+'Key Dates'!$B$7</f>
        <v>45881</v>
      </c>
      <c r="C811" s="42" t="s">
        <v>330</v>
      </c>
      <c r="D811" s="27" t="s">
        <v>203</v>
      </c>
      <c r="E811" s="28" t="s">
        <v>82</v>
      </c>
      <c r="F811" s="28" t="s">
        <v>68</v>
      </c>
    </row>
    <row r="812" spans="1:6" s="38" customFormat="1" ht="173.25" x14ac:dyDescent="0.25">
      <c r="A812" s="26">
        <f>+'Key Dates'!$B$7-7</f>
        <v>45874</v>
      </c>
      <c r="B812" s="26">
        <f>+'Key Dates'!$B$7</f>
        <v>45881</v>
      </c>
      <c r="C812" s="42" t="s">
        <v>330</v>
      </c>
      <c r="D812" s="27" t="s">
        <v>203</v>
      </c>
      <c r="E812" s="28" t="s">
        <v>84</v>
      </c>
      <c r="F812" s="28" t="s">
        <v>68</v>
      </c>
    </row>
    <row r="813" spans="1:6" s="38" customFormat="1" ht="173.25" x14ac:dyDescent="0.25">
      <c r="A813" s="26">
        <f>+'Key Dates'!$B$7-7</f>
        <v>45874</v>
      </c>
      <c r="B813" s="26">
        <f>+'Key Dates'!$B$7</f>
        <v>45881</v>
      </c>
      <c r="C813" s="42" t="s">
        <v>330</v>
      </c>
      <c r="D813" s="27" t="s">
        <v>203</v>
      </c>
      <c r="E813" s="28" t="s">
        <v>85</v>
      </c>
      <c r="F813" s="28" t="s">
        <v>68</v>
      </c>
    </row>
    <row r="814" spans="1:6" ht="126" x14ac:dyDescent="0.25">
      <c r="A814" s="26">
        <f>+'Key Dates'!$B$7-5</f>
        <v>45876</v>
      </c>
      <c r="B814" s="26">
        <f>+'Key Dates'!$B$7</f>
        <v>45881</v>
      </c>
      <c r="C814" s="42" t="s">
        <v>331</v>
      </c>
      <c r="D814" s="27" t="s">
        <v>332</v>
      </c>
      <c r="E814" s="28" t="s">
        <v>67</v>
      </c>
      <c r="F814" s="28" t="s">
        <v>130</v>
      </c>
    </row>
    <row r="815" spans="1:6" ht="126" x14ac:dyDescent="0.25">
      <c r="A815" s="26">
        <f>+'Key Dates'!$B$7-5</f>
        <v>45876</v>
      </c>
      <c r="B815" s="26">
        <f>+'Key Dates'!$B$7</f>
        <v>45881</v>
      </c>
      <c r="C815" s="42" t="s">
        <v>331</v>
      </c>
      <c r="D815" s="27" t="s">
        <v>332</v>
      </c>
      <c r="E815" s="28" t="s">
        <v>69</v>
      </c>
      <c r="F815" s="28" t="s">
        <v>130</v>
      </c>
    </row>
    <row r="816" spans="1:6" ht="126" x14ac:dyDescent="0.25">
      <c r="A816" s="26">
        <f>+'Key Dates'!$B$7-5</f>
        <v>45876</v>
      </c>
      <c r="B816" s="26">
        <f>+'Key Dates'!$B$7</f>
        <v>45881</v>
      </c>
      <c r="C816" s="42" t="s">
        <v>331</v>
      </c>
      <c r="D816" s="27" t="s">
        <v>332</v>
      </c>
      <c r="E816" s="28" t="s">
        <v>81</v>
      </c>
      <c r="F816" s="28" t="s">
        <v>130</v>
      </c>
    </row>
    <row r="817" spans="1:6" ht="126" x14ac:dyDescent="0.25">
      <c r="A817" s="26">
        <f>+'Key Dates'!$B$7-5</f>
        <v>45876</v>
      </c>
      <c r="B817" s="26">
        <f>+'Key Dates'!$B$7</f>
        <v>45881</v>
      </c>
      <c r="C817" s="42" t="s">
        <v>331</v>
      </c>
      <c r="D817" s="27" t="s">
        <v>332</v>
      </c>
      <c r="E817" s="28" t="s">
        <v>82</v>
      </c>
      <c r="F817" s="28" t="s">
        <v>130</v>
      </c>
    </row>
    <row r="818" spans="1:6" ht="126" x14ac:dyDescent="0.25">
      <c r="A818" s="26">
        <f>+'Key Dates'!$B$7-5</f>
        <v>45876</v>
      </c>
      <c r="B818" s="26">
        <f>+'Key Dates'!$B$7</f>
        <v>45881</v>
      </c>
      <c r="C818" s="42" t="s">
        <v>331</v>
      </c>
      <c r="D818" s="27" t="s">
        <v>332</v>
      </c>
      <c r="E818" s="28" t="s">
        <v>84</v>
      </c>
      <c r="F818" s="28" t="s">
        <v>130</v>
      </c>
    </row>
    <row r="819" spans="1:6" ht="126" x14ac:dyDescent="0.25">
      <c r="A819" s="26">
        <f>+'Key Dates'!$B$7-5</f>
        <v>45876</v>
      </c>
      <c r="B819" s="26">
        <f>+'Key Dates'!$B$7</f>
        <v>45881</v>
      </c>
      <c r="C819" s="42" t="s">
        <v>331</v>
      </c>
      <c r="D819" s="27" t="s">
        <v>332</v>
      </c>
      <c r="E819" s="28" t="s">
        <v>85</v>
      </c>
      <c r="F819" s="28" t="s">
        <v>130</v>
      </c>
    </row>
    <row r="820" spans="1:6" ht="78.75" x14ac:dyDescent="0.25">
      <c r="A820" s="26">
        <f>+'Key Dates'!$B$7-4</f>
        <v>45877</v>
      </c>
      <c r="B820" s="26">
        <f>+'Key Dates'!$B$7-4</f>
        <v>45877</v>
      </c>
      <c r="C820" s="42" t="s">
        <v>333</v>
      </c>
      <c r="D820" s="27" t="s">
        <v>206</v>
      </c>
      <c r="E820" s="28" t="s">
        <v>67</v>
      </c>
      <c r="F820" s="28" t="s">
        <v>134</v>
      </c>
    </row>
    <row r="821" spans="1:6" ht="78.75" x14ac:dyDescent="0.25">
      <c r="A821" s="26">
        <f>+'Key Dates'!$B$7-4</f>
        <v>45877</v>
      </c>
      <c r="B821" s="26">
        <f>+'Key Dates'!$B$7-4</f>
        <v>45877</v>
      </c>
      <c r="C821" s="42" t="s">
        <v>333</v>
      </c>
      <c r="D821" s="27" t="s">
        <v>206</v>
      </c>
      <c r="E821" s="28" t="s">
        <v>94</v>
      </c>
      <c r="F821" s="28" t="s">
        <v>134</v>
      </c>
    </row>
    <row r="822" spans="1:6" ht="78.75" x14ac:dyDescent="0.25">
      <c r="A822" s="26">
        <f>+'Key Dates'!$B$7-4</f>
        <v>45877</v>
      </c>
      <c r="B822" s="26">
        <f>+'Key Dates'!$B$7-4</f>
        <v>45877</v>
      </c>
      <c r="C822" s="42" t="s">
        <v>333</v>
      </c>
      <c r="D822" s="27" t="s">
        <v>206</v>
      </c>
      <c r="E822" s="28" t="s">
        <v>81</v>
      </c>
      <c r="F822" s="28" t="s">
        <v>134</v>
      </c>
    </row>
    <row r="823" spans="1:6" ht="78.75" x14ac:dyDescent="0.25">
      <c r="A823" s="26">
        <f>+'Key Dates'!$B$7-4</f>
        <v>45877</v>
      </c>
      <c r="B823" s="26">
        <f>+'Key Dates'!$B$7-4</f>
        <v>45877</v>
      </c>
      <c r="C823" s="42" t="s">
        <v>333</v>
      </c>
      <c r="D823" s="27" t="s">
        <v>206</v>
      </c>
      <c r="E823" s="28" t="s">
        <v>82</v>
      </c>
      <c r="F823" s="28" t="s">
        <v>134</v>
      </c>
    </row>
    <row r="824" spans="1:6" ht="78.75" x14ac:dyDescent="0.25">
      <c r="A824" s="26">
        <f>+'Key Dates'!$B$7-4</f>
        <v>45877</v>
      </c>
      <c r="B824" s="26">
        <f>+'Key Dates'!$B$7-4</f>
        <v>45877</v>
      </c>
      <c r="C824" s="42" t="s">
        <v>333</v>
      </c>
      <c r="D824" s="27" t="s">
        <v>206</v>
      </c>
      <c r="E824" s="28" t="s">
        <v>84</v>
      </c>
      <c r="F824" s="28" t="s">
        <v>134</v>
      </c>
    </row>
    <row r="825" spans="1:6" ht="78.75" x14ac:dyDescent="0.25">
      <c r="A825" s="26">
        <f>+'Key Dates'!$B$7-4</f>
        <v>45877</v>
      </c>
      <c r="B825" s="26">
        <f>+'Key Dates'!$B$7-4</f>
        <v>45877</v>
      </c>
      <c r="C825" s="42" t="s">
        <v>333</v>
      </c>
      <c r="D825" s="27" t="s">
        <v>206</v>
      </c>
      <c r="E825" s="28" t="s">
        <v>85</v>
      </c>
      <c r="F825" s="28" t="s">
        <v>134</v>
      </c>
    </row>
    <row r="826" spans="1:6" ht="47.25" x14ac:dyDescent="0.25">
      <c r="A826" s="26">
        <f>+'Key Dates'!$B$7-4</f>
        <v>45877</v>
      </c>
      <c r="B826" s="26">
        <f>+'Key Dates'!$B$7-4</f>
        <v>45877</v>
      </c>
      <c r="C826" s="42" t="s">
        <v>334</v>
      </c>
      <c r="D826" s="27" t="s">
        <v>335</v>
      </c>
      <c r="E826" s="28" t="s">
        <v>67</v>
      </c>
      <c r="F826" s="28" t="s">
        <v>114</v>
      </c>
    </row>
    <row r="827" spans="1:6" ht="47.25" x14ac:dyDescent="0.25">
      <c r="A827" s="26">
        <f>+'Key Dates'!$B$7-4</f>
        <v>45877</v>
      </c>
      <c r="B827" s="26">
        <f>+'Key Dates'!$B$7-4</f>
        <v>45877</v>
      </c>
      <c r="C827" s="42" t="s">
        <v>334</v>
      </c>
      <c r="D827" s="27" t="s">
        <v>335</v>
      </c>
      <c r="E827" s="28" t="s">
        <v>69</v>
      </c>
      <c r="F827" s="28" t="s">
        <v>114</v>
      </c>
    </row>
    <row r="828" spans="1:6" ht="51" x14ac:dyDescent="0.25">
      <c r="A828" s="26">
        <f>+'Key Dates'!$B$7-4</f>
        <v>45877</v>
      </c>
      <c r="B828" s="26">
        <f>+'Key Dates'!$B$7-4</f>
        <v>45877</v>
      </c>
      <c r="C828" s="42" t="s">
        <v>334</v>
      </c>
      <c r="D828" s="27" t="s">
        <v>335</v>
      </c>
      <c r="E828" s="28" t="s">
        <v>84</v>
      </c>
      <c r="F828" s="28" t="s">
        <v>114</v>
      </c>
    </row>
    <row r="829" spans="1:6" ht="78.75" x14ac:dyDescent="0.25">
      <c r="A829" s="26">
        <f>+'Key Dates'!$B$7-3</f>
        <v>45878</v>
      </c>
      <c r="B829" s="26">
        <f>+'Key Dates'!$B$7-3</f>
        <v>45878</v>
      </c>
      <c r="C829" s="43" t="s">
        <v>617</v>
      </c>
      <c r="D829" s="29" t="s">
        <v>126</v>
      </c>
      <c r="E829" s="30" t="s">
        <v>67</v>
      </c>
      <c r="F829" s="30" t="s">
        <v>108</v>
      </c>
    </row>
    <row r="830" spans="1:6" ht="78.75" x14ac:dyDescent="0.25">
      <c r="A830" s="26">
        <f>+'Key Dates'!$B$7-3</f>
        <v>45878</v>
      </c>
      <c r="B830" s="26">
        <f>+'Key Dates'!$B$7-3</f>
        <v>45878</v>
      </c>
      <c r="C830" s="43" t="s">
        <v>617</v>
      </c>
      <c r="D830" s="29" t="s">
        <v>126</v>
      </c>
      <c r="E830" s="30" t="s">
        <v>69</v>
      </c>
      <c r="F830" s="30" t="s">
        <v>108</v>
      </c>
    </row>
    <row r="831" spans="1:6" ht="78.75" x14ac:dyDescent="0.25">
      <c r="A831" s="26">
        <f>+'Key Dates'!$B$7-3</f>
        <v>45878</v>
      </c>
      <c r="B831" s="26">
        <f>+'Key Dates'!$B$7-3</f>
        <v>45878</v>
      </c>
      <c r="C831" s="43" t="s">
        <v>617</v>
      </c>
      <c r="D831" s="29" t="s">
        <v>126</v>
      </c>
      <c r="E831" s="30" t="s">
        <v>81</v>
      </c>
      <c r="F831" s="30" t="s">
        <v>108</v>
      </c>
    </row>
    <row r="832" spans="1:6" ht="78.75" x14ac:dyDescent="0.25">
      <c r="A832" s="26">
        <f>+'Key Dates'!$B$7-3</f>
        <v>45878</v>
      </c>
      <c r="B832" s="26">
        <f>+'Key Dates'!$B$7-3</f>
        <v>45878</v>
      </c>
      <c r="C832" s="43" t="s">
        <v>617</v>
      </c>
      <c r="D832" s="29" t="s">
        <v>126</v>
      </c>
      <c r="E832" s="30" t="s">
        <v>82</v>
      </c>
      <c r="F832" s="30" t="s">
        <v>108</v>
      </c>
    </row>
    <row r="833" spans="1:6" ht="78.75" x14ac:dyDescent="0.25">
      <c r="A833" s="26">
        <f>+'Key Dates'!$B$7-3</f>
        <v>45878</v>
      </c>
      <c r="B833" s="26">
        <f>+'Key Dates'!$B$7-3</f>
        <v>45878</v>
      </c>
      <c r="C833" s="43" t="s">
        <v>617</v>
      </c>
      <c r="D833" s="29" t="s">
        <v>126</v>
      </c>
      <c r="E833" s="30" t="s">
        <v>84</v>
      </c>
      <c r="F833" s="30" t="s">
        <v>108</v>
      </c>
    </row>
    <row r="834" spans="1:6" ht="78.75" x14ac:dyDescent="0.25">
      <c r="A834" s="26">
        <f>+'Key Dates'!$B$7-3</f>
        <v>45878</v>
      </c>
      <c r="B834" s="26">
        <f>+'Key Dates'!$B$7-3</f>
        <v>45878</v>
      </c>
      <c r="C834" s="43" t="s">
        <v>617</v>
      </c>
      <c r="D834" s="29" t="s">
        <v>126</v>
      </c>
      <c r="E834" s="30" t="s">
        <v>85</v>
      </c>
      <c r="F834" s="30" t="s">
        <v>108</v>
      </c>
    </row>
    <row r="835" spans="1:6" ht="126" x14ac:dyDescent="0.25">
      <c r="A835" s="26">
        <f>+'Key Dates'!$B$7-3</f>
        <v>45878</v>
      </c>
      <c r="B835" s="26">
        <f>+'Key Dates'!$B$7-3</f>
        <v>45878</v>
      </c>
      <c r="C835" s="42" t="s">
        <v>500</v>
      </c>
      <c r="D835" s="27" t="s">
        <v>208</v>
      </c>
      <c r="E835" s="28" t="s">
        <v>67</v>
      </c>
      <c r="F835" s="28" t="s">
        <v>68</v>
      </c>
    </row>
    <row r="836" spans="1:6" ht="126" x14ac:dyDescent="0.25">
      <c r="A836" s="26">
        <f>+'Key Dates'!$B$7-3</f>
        <v>45878</v>
      </c>
      <c r="B836" s="26">
        <f>+'Key Dates'!$B$7-3</f>
        <v>45878</v>
      </c>
      <c r="C836" s="42" t="s">
        <v>500</v>
      </c>
      <c r="D836" s="27" t="s">
        <v>208</v>
      </c>
      <c r="E836" s="28" t="s">
        <v>69</v>
      </c>
      <c r="F836" s="28" t="s">
        <v>68</v>
      </c>
    </row>
    <row r="837" spans="1:6" ht="126" x14ac:dyDescent="0.25">
      <c r="A837" s="26">
        <f>+'Key Dates'!$B$7-3</f>
        <v>45878</v>
      </c>
      <c r="B837" s="26">
        <f>+'Key Dates'!$B$7-3</f>
        <v>45878</v>
      </c>
      <c r="C837" s="42" t="s">
        <v>500</v>
      </c>
      <c r="D837" s="27" t="s">
        <v>208</v>
      </c>
      <c r="E837" s="28" t="s">
        <v>81</v>
      </c>
      <c r="F837" s="28" t="s">
        <v>68</v>
      </c>
    </row>
    <row r="838" spans="1:6" ht="126" x14ac:dyDescent="0.25">
      <c r="A838" s="26">
        <f>+'Key Dates'!$B$7-3</f>
        <v>45878</v>
      </c>
      <c r="B838" s="26">
        <f>+'Key Dates'!$B$7-3</f>
        <v>45878</v>
      </c>
      <c r="C838" s="42" t="s">
        <v>500</v>
      </c>
      <c r="D838" s="27" t="s">
        <v>208</v>
      </c>
      <c r="E838" s="28" t="s">
        <v>82</v>
      </c>
      <c r="F838" s="28" t="s">
        <v>68</v>
      </c>
    </row>
    <row r="839" spans="1:6" ht="126" x14ac:dyDescent="0.25">
      <c r="A839" s="26">
        <f>+'Key Dates'!$B$7-3</f>
        <v>45878</v>
      </c>
      <c r="B839" s="26">
        <f>+'Key Dates'!$B$7-3</f>
        <v>45878</v>
      </c>
      <c r="C839" s="42" t="s">
        <v>500</v>
      </c>
      <c r="D839" s="27" t="s">
        <v>208</v>
      </c>
      <c r="E839" s="28" t="s">
        <v>84</v>
      </c>
      <c r="F839" s="28" t="s">
        <v>68</v>
      </c>
    </row>
    <row r="840" spans="1:6" ht="126" x14ac:dyDescent="0.25">
      <c r="A840" s="26">
        <f>+'Key Dates'!$B$7-3</f>
        <v>45878</v>
      </c>
      <c r="B840" s="26">
        <f>+'Key Dates'!$B$7-3</f>
        <v>45878</v>
      </c>
      <c r="C840" s="42" t="s">
        <v>500</v>
      </c>
      <c r="D840" s="27" t="s">
        <v>208</v>
      </c>
      <c r="E840" s="28" t="s">
        <v>85</v>
      </c>
      <c r="F840" s="28" t="s">
        <v>68</v>
      </c>
    </row>
    <row r="841" spans="1:6" ht="110.25" x14ac:dyDescent="0.25">
      <c r="A841" s="26">
        <f>+'Key Dates'!$B$8-86</f>
        <v>45879</v>
      </c>
      <c r="B841" s="26">
        <f>+'Key Dates'!$B$8-86</f>
        <v>45879</v>
      </c>
      <c r="C841" s="42" t="s">
        <v>336</v>
      </c>
      <c r="D841" s="27" t="s">
        <v>66</v>
      </c>
      <c r="E841" s="28" t="s">
        <v>67</v>
      </c>
      <c r="F841" s="28" t="s">
        <v>68</v>
      </c>
    </row>
    <row r="842" spans="1:6" ht="110.25" x14ac:dyDescent="0.25">
      <c r="A842" s="26">
        <f>+'Key Dates'!$B$8-86</f>
        <v>45879</v>
      </c>
      <c r="B842" s="26">
        <f>+'Key Dates'!$B$8-86</f>
        <v>45879</v>
      </c>
      <c r="C842" s="42" t="s">
        <v>336</v>
      </c>
      <c r="D842" s="27" t="s">
        <v>66</v>
      </c>
      <c r="E842" s="28" t="s">
        <v>69</v>
      </c>
      <c r="F842" s="28" t="s">
        <v>68</v>
      </c>
    </row>
    <row r="843" spans="1:6" ht="110.25" x14ac:dyDescent="0.25">
      <c r="A843" s="26">
        <f>+'Key Dates'!$B$8-86</f>
        <v>45879</v>
      </c>
      <c r="B843" s="26">
        <f>+'Key Dates'!$B$8-86</f>
        <v>45879</v>
      </c>
      <c r="C843" s="42" t="s">
        <v>336</v>
      </c>
      <c r="D843" s="27" t="s">
        <v>66</v>
      </c>
      <c r="E843" s="28" t="s">
        <v>81</v>
      </c>
      <c r="F843" s="28" t="s">
        <v>68</v>
      </c>
    </row>
    <row r="844" spans="1:6" ht="110.25" x14ac:dyDescent="0.25">
      <c r="A844" s="26">
        <f>+'Key Dates'!$B$8-86</f>
        <v>45879</v>
      </c>
      <c r="B844" s="26">
        <f>+'Key Dates'!$B$8-86</f>
        <v>45879</v>
      </c>
      <c r="C844" s="42" t="s">
        <v>336</v>
      </c>
      <c r="D844" s="27" t="s">
        <v>66</v>
      </c>
      <c r="E844" s="28" t="s">
        <v>82</v>
      </c>
      <c r="F844" s="28" t="s">
        <v>68</v>
      </c>
    </row>
    <row r="845" spans="1:6" ht="110.25" x14ac:dyDescent="0.25">
      <c r="A845" s="26">
        <f>+'Key Dates'!$B$8-86</f>
        <v>45879</v>
      </c>
      <c r="B845" s="26">
        <f>+'Key Dates'!$B$8-86</f>
        <v>45879</v>
      </c>
      <c r="C845" s="42" t="s">
        <v>336</v>
      </c>
      <c r="D845" s="27" t="s">
        <v>66</v>
      </c>
      <c r="E845" s="28" t="s">
        <v>84</v>
      </c>
      <c r="F845" s="28" t="s">
        <v>68</v>
      </c>
    </row>
    <row r="846" spans="1:6" ht="110.25" x14ac:dyDescent="0.25">
      <c r="A846" s="26">
        <f>+'Key Dates'!$B$8-86</f>
        <v>45879</v>
      </c>
      <c r="B846" s="26">
        <f>+'Key Dates'!$B$8-86</f>
        <v>45879</v>
      </c>
      <c r="C846" s="42" t="s">
        <v>336</v>
      </c>
      <c r="D846" s="27" t="s">
        <v>66</v>
      </c>
      <c r="E846" s="28" t="s">
        <v>85</v>
      </c>
      <c r="F846" s="28" t="s">
        <v>68</v>
      </c>
    </row>
    <row r="847" spans="1:6" ht="47.25" x14ac:dyDescent="0.25">
      <c r="A847" s="26">
        <f>+'Key Dates'!$B$7-1</f>
        <v>45880</v>
      </c>
      <c r="B847" s="26">
        <f>+'Key Dates'!$B$7-1</f>
        <v>45880</v>
      </c>
      <c r="C847" s="42" t="s">
        <v>337</v>
      </c>
      <c r="D847" s="27" t="s">
        <v>338</v>
      </c>
      <c r="E847" s="28" t="s">
        <v>67</v>
      </c>
      <c r="F847" s="28" t="s">
        <v>68</v>
      </c>
    </row>
    <row r="848" spans="1:6" ht="47.25" x14ac:dyDescent="0.25">
      <c r="A848" s="26">
        <f>+'Key Dates'!$B$7-1</f>
        <v>45880</v>
      </c>
      <c r="B848" s="26">
        <f>+'Key Dates'!$B$7-1</f>
        <v>45880</v>
      </c>
      <c r="C848" s="42" t="s">
        <v>337</v>
      </c>
      <c r="D848" s="27" t="s">
        <v>338</v>
      </c>
      <c r="E848" s="28" t="s">
        <v>69</v>
      </c>
      <c r="F848" s="28" t="s">
        <v>68</v>
      </c>
    </row>
    <row r="849" spans="1:6" ht="47.25" x14ac:dyDescent="0.25">
      <c r="A849" s="26">
        <f>+'Key Dates'!$B$7-1</f>
        <v>45880</v>
      </c>
      <c r="B849" s="26">
        <f>+'Key Dates'!$B$7-1</f>
        <v>45880</v>
      </c>
      <c r="C849" s="42" t="s">
        <v>337</v>
      </c>
      <c r="D849" s="27" t="s">
        <v>338</v>
      </c>
      <c r="E849" s="28" t="s">
        <v>81</v>
      </c>
      <c r="F849" s="28" t="s">
        <v>68</v>
      </c>
    </row>
    <row r="850" spans="1:6" ht="47.25" x14ac:dyDescent="0.25">
      <c r="A850" s="26">
        <f>+'Key Dates'!$B$7-1</f>
        <v>45880</v>
      </c>
      <c r="B850" s="26">
        <f>+'Key Dates'!$B$7-1</f>
        <v>45880</v>
      </c>
      <c r="C850" s="42" t="s">
        <v>337</v>
      </c>
      <c r="D850" s="27" t="s">
        <v>338</v>
      </c>
      <c r="E850" s="28" t="s">
        <v>82</v>
      </c>
      <c r="F850" s="28" t="s">
        <v>68</v>
      </c>
    </row>
    <row r="851" spans="1:6" ht="51" x14ac:dyDescent="0.25">
      <c r="A851" s="26">
        <f>+'Key Dates'!$B$7-1</f>
        <v>45880</v>
      </c>
      <c r="B851" s="26">
        <f>+'Key Dates'!$B$7-1</f>
        <v>45880</v>
      </c>
      <c r="C851" s="42" t="s">
        <v>337</v>
      </c>
      <c r="D851" s="27" t="s">
        <v>338</v>
      </c>
      <c r="E851" s="28" t="s">
        <v>84</v>
      </c>
      <c r="F851" s="28" t="s">
        <v>68</v>
      </c>
    </row>
    <row r="852" spans="1:6" ht="51" x14ac:dyDescent="0.25">
      <c r="A852" s="26">
        <f>+'Key Dates'!$B$7-1</f>
        <v>45880</v>
      </c>
      <c r="B852" s="26">
        <f>+'Key Dates'!$B$7-1</f>
        <v>45880</v>
      </c>
      <c r="C852" s="42" t="s">
        <v>337</v>
      </c>
      <c r="D852" s="27" t="s">
        <v>338</v>
      </c>
      <c r="E852" s="28" t="s">
        <v>85</v>
      </c>
      <c r="F852" s="28" t="s">
        <v>68</v>
      </c>
    </row>
    <row r="853" spans="1:6" ht="110.25" x14ac:dyDescent="0.25">
      <c r="A853" s="26">
        <f>+'Key Dates'!$B$7-1</f>
        <v>45880</v>
      </c>
      <c r="B853" s="26">
        <f>+'Key Dates'!$B$7-1</f>
        <v>45880</v>
      </c>
      <c r="C853" s="42" t="s">
        <v>339</v>
      </c>
      <c r="D853" s="27" t="s">
        <v>208</v>
      </c>
      <c r="E853" s="28" t="s">
        <v>67</v>
      </c>
      <c r="F853" s="28" t="s">
        <v>68</v>
      </c>
    </row>
    <row r="854" spans="1:6" ht="110.25" x14ac:dyDescent="0.25">
      <c r="A854" s="26">
        <f>+'Key Dates'!$B$7-1</f>
        <v>45880</v>
      </c>
      <c r="B854" s="26">
        <f>+'Key Dates'!$B$7-1</f>
        <v>45880</v>
      </c>
      <c r="C854" s="42" t="s">
        <v>339</v>
      </c>
      <c r="D854" s="27" t="s">
        <v>208</v>
      </c>
      <c r="E854" s="28" t="s">
        <v>69</v>
      </c>
      <c r="F854" s="28" t="s">
        <v>68</v>
      </c>
    </row>
    <row r="855" spans="1:6" ht="110.25" x14ac:dyDescent="0.25">
      <c r="A855" s="26">
        <f>+'Key Dates'!$B$7-1</f>
        <v>45880</v>
      </c>
      <c r="B855" s="26">
        <f>+'Key Dates'!$B$7-1</f>
        <v>45880</v>
      </c>
      <c r="C855" s="42" t="s">
        <v>339</v>
      </c>
      <c r="D855" s="27" t="s">
        <v>208</v>
      </c>
      <c r="E855" s="28" t="s">
        <v>81</v>
      </c>
      <c r="F855" s="28" t="s">
        <v>68</v>
      </c>
    </row>
    <row r="856" spans="1:6" ht="110.25" x14ac:dyDescent="0.25">
      <c r="A856" s="26">
        <f>+'Key Dates'!$B$7-1</f>
        <v>45880</v>
      </c>
      <c r="B856" s="26">
        <f>+'Key Dates'!$B$7-1</f>
        <v>45880</v>
      </c>
      <c r="C856" s="42" t="s">
        <v>339</v>
      </c>
      <c r="D856" s="27" t="s">
        <v>208</v>
      </c>
      <c r="E856" s="28" t="s">
        <v>82</v>
      </c>
      <c r="F856" s="28" t="s">
        <v>68</v>
      </c>
    </row>
    <row r="857" spans="1:6" ht="110.25" x14ac:dyDescent="0.25">
      <c r="A857" s="26">
        <f>+'Key Dates'!$B$7-1</f>
        <v>45880</v>
      </c>
      <c r="B857" s="26">
        <f>+'Key Dates'!$B$7-1</f>
        <v>45880</v>
      </c>
      <c r="C857" s="42" t="s">
        <v>339</v>
      </c>
      <c r="D857" s="27" t="s">
        <v>208</v>
      </c>
      <c r="E857" s="28" t="s">
        <v>84</v>
      </c>
      <c r="F857" s="28" t="s">
        <v>68</v>
      </c>
    </row>
    <row r="858" spans="1:6" ht="110.25" x14ac:dyDescent="0.25">
      <c r="A858" s="26">
        <f>+'Key Dates'!$B$7-1</f>
        <v>45880</v>
      </c>
      <c r="B858" s="26">
        <f>+'Key Dates'!$B$7-1</f>
        <v>45880</v>
      </c>
      <c r="C858" s="42" t="s">
        <v>339</v>
      </c>
      <c r="D858" s="27" t="s">
        <v>208</v>
      </c>
      <c r="E858" s="28" t="s">
        <v>85</v>
      </c>
      <c r="F858" s="28" t="s">
        <v>68</v>
      </c>
    </row>
    <row r="859" spans="1:6" ht="47.25" x14ac:dyDescent="0.25">
      <c r="A859" s="26">
        <f>+'Key Dates'!$B$7-1</f>
        <v>45880</v>
      </c>
      <c r="B859" s="26">
        <f>+'Key Dates'!$B$7-1</f>
        <v>45880</v>
      </c>
      <c r="C859" s="42" t="s">
        <v>340</v>
      </c>
      <c r="D859" s="27" t="s">
        <v>210</v>
      </c>
      <c r="E859" s="28" t="s">
        <v>67</v>
      </c>
      <c r="F859" s="28" t="s">
        <v>119</v>
      </c>
    </row>
    <row r="860" spans="1:6" ht="47.25" x14ac:dyDescent="0.25">
      <c r="A860" s="26">
        <f>+'Key Dates'!$B$7-1</f>
        <v>45880</v>
      </c>
      <c r="B860" s="26">
        <f>+'Key Dates'!$B$7-1</f>
        <v>45880</v>
      </c>
      <c r="C860" s="42" t="s">
        <v>340</v>
      </c>
      <c r="D860" s="27" t="s">
        <v>210</v>
      </c>
      <c r="E860" s="28" t="s">
        <v>69</v>
      </c>
      <c r="F860" s="28" t="s">
        <v>119</v>
      </c>
    </row>
    <row r="861" spans="1:6" ht="47.25" x14ac:dyDescent="0.25">
      <c r="A861" s="26">
        <f>+'Key Dates'!$B$7-1</f>
        <v>45880</v>
      </c>
      <c r="B861" s="26">
        <f>+'Key Dates'!$B$7-1</f>
        <v>45880</v>
      </c>
      <c r="C861" s="42" t="s">
        <v>340</v>
      </c>
      <c r="D861" s="27" t="s">
        <v>210</v>
      </c>
      <c r="E861" s="28" t="s">
        <v>81</v>
      </c>
      <c r="F861" s="28" t="s">
        <v>119</v>
      </c>
    </row>
    <row r="862" spans="1:6" ht="47.25" x14ac:dyDescent="0.25">
      <c r="A862" s="26">
        <f>+'Key Dates'!$B$7-1</f>
        <v>45880</v>
      </c>
      <c r="B862" s="26">
        <f>+'Key Dates'!$B$7-1</f>
        <v>45880</v>
      </c>
      <c r="C862" s="42" t="s">
        <v>340</v>
      </c>
      <c r="D862" s="27" t="s">
        <v>210</v>
      </c>
      <c r="E862" s="28" t="s">
        <v>82</v>
      </c>
      <c r="F862" s="28" t="s">
        <v>119</v>
      </c>
    </row>
    <row r="863" spans="1:6" ht="51" x14ac:dyDescent="0.25">
      <c r="A863" s="26">
        <f>+'Key Dates'!$B$7-1</f>
        <v>45880</v>
      </c>
      <c r="B863" s="26">
        <f>+'Key Dates'!$B$7-1</f>
        <v>45880</v>
      </c>
      <c r="C863" s="42" t="s">
        <v>340</v>
      </c>
      <c r="D863" s="27" t="s">
        <v>210</v>
      </c>
      <c r="E863" s="28" t="s">
        <v>84</v>
      </c>
      <c r="F863" s="28" t="s">
        <v>119</v>
      </c>
    </row>
    <row r="864" spans="1:6" ht="51" x14ac:dyDescent="0.25">
      <c r="A864" s="26">
        <f>+'Key Dates'!$B$7-1</f>
        <v>45880</v>
      </c>
      <c r="B864" s="26">
        <f>+'Key Dates'!$B$7-1</f>
        <v>45880</v>
      </c>
      <c r="C864" s="42" t="s">
        <v>340</v>
      </c>
      <c r="D864" s="27" t="s">
        <v>210</v>
      </c>
      <c r="E864" s="28" t="s">
        <v>85</v>
      </c>
      <c r="F864" s="28" t="s">
        <v>119</v>
      </c>
    </row>
    <row r="865" spans="1:6" ht="89.25" x14ac:dyDescent="0.25">
      <c r="A865" s="26">
        <f>+'Key Dates'!$B$7</f>
        <v>45881</v>
      </c>
      <c r="B865" s="26">
        <f>+'Key Dates'!$B$7</f>
        <v>45881</v>
      </c>
      <c r="C865" s="44" t="s">
        <v>618</v>
      </c>
      <c r="D865" s="27" t="s">
        <v>341</v>
      </c>
      <c r="E865" s="28" t="s">
        <v>67</v>
      </c>
      <c r="F865" s="28" t="s">
        <v>134</v>
      </c>
    </row>
    <row r="866" spans="1:6" ht="76.5" x14ac:dyDescent="0.25">
      <c r="A866" s="26">
        <f>+'Key Dates'!$B$7</f>
        <v>45881</v>
      </c>
      <c r="B866" s="26">
        <f>+'Key Dates'!$B$7</f>
        <v>45881</v>
      </c>
      <c r="C866" s="44" t="s">
        <v>618</v>
      </c>
      <c r="D866" s="27" t="s">
        <v>342</v>
      </c>
      <c r="E866" s="28" t="s">
        <v>78</v>
      </c>
      <c r="F866" s="28" t="s">
        <v>134</v>
      </c>
    </row>
    <row r="867" spans="1:6" ht="76.5" x14ac:dyDescent="0.25">
      <c r="A867" s="26">
        <f>+'Key Dates'!$B$7</f>
        <v>45881</v>
      </c>
      <c r="B867" s="26">
        <f>+'Key Dates'!$B$7</f>
        <v>45881</v>
      </c>
      <c r="C867" s="44" t="s">
        <v>618</v>
      </c>
      <c r="D867" s="27" t="s">
        <v>342</v>
      </c>
      <c r="E867" s="28" t="s">
        <v>69</v>
      </c>
      <c r="F867" s="28" t="s">
        <v>134</v>
      </c>
    </row>
    <row r="868" spans="1:6" ht="76.5" x14ac:dyDescent="0.25">
      <c r="A868" s="26">
        <f>+'Key Dates'!$B$7</f>
        <v>45881</v>
      </c>
      <c r="B868" s="26">
        <f>+'Key Dates'!$B$7</f>
        <v>45881</v>
      </c>
      <c r="C868" s="44" t="s">
        <v>618</v>
      </c>
      <c r="D868" s="27" t="s">
        <v>342</v>
      </c>
      <c r="E868" s="28" t="s">
        <v>81</v>
      </c>
      <c r="F868" s="28" t="s">
        <v>134</v>
      </c>
    </row>
    <row r="869" spans="1:6" ht="76.5" x14ac:dyDescent="0.25">
      <c r="A869" s="26">
        <f>+'Key Dates'!$B$7</f>
        <v>45881</v>
      </c>
      <c r="B869" s="26">
        <f>+'Key Dates'!$B$7</f>
        <v>45881</v>
      </c>
      <c r="C869" s="44" t="s">
        <v>618</v>
      </c>
      <c r="D869" s="27" t="s">
        <v>342</v>
      </c>
      <c r="E869" s="28" t="s">
        <v>82</v>
      </c>
      <c r="F869" s="28" t="s">
        <v>134</v>
      </c>
    </row>
    <row r="870" spans="1:6" ht="76.5" x14ac:dyDescent="0.25">
      <c r="A870" s="26">
        <f>+'Key Dates'!$B$7</f>
        <v>45881</v>
      </c>
      <c r="B870" s="26">
        <f>+'Key Dates'!$B$7</f>
        <v>45881</v>
      </c>
      <c r="C870" s="44" t="s">
        <v>618</v>
      </c>
      <c r="D870" s="27" t="s">
        <v>342</v>
      </c>
      <c r="E870" s="28" t="s">
        <v>84</v>
      </c>
      <c r="F870" s="28" t="s">
        <v>134</v>
      </c>
    </row>
    <row r="871" spans="1:6" ht="76.5" x14ac:dyDescent="0.25">
      <c r="A871" s="26">
        <f>+'Key Dates'!$B$7</f>
        <v>45881</v>
      </c>
      <c r="B871" s="26">
        <f>+'Key Dates'!$B$7</f>
        <v>45881</v>
      </c>
      <c r="C871" s="44" t="s">
        <v>618</v>
      </c>
      <c r="D871" s="27" t="s">
        <v>342</v>
      </c>
      <c r="E871" s="28" t="s">
        <v>85</v>
      </c>
      <c r="F871" s="28" t="s">
        <v>134</v>
      </c>
    </row>
    <row r="872" spans="1:6" ht="173.25" x14ac:dyDescent="0.25">
      <c r="A872" s="26">
        <f>+'Key Dates'!$B$7</f>
        <v>45881</v>
      </c>
      <c r="B872" s="26">
        <f>+'Key Dates'!$B$7</f>
        <v>45881</v>
      </c>
      <c r="C872" s="44" t="s">
        <v>619</v>
      </c>
      <c r="D872" s="27" t="s">
        <v>203</v>
      </c>
      <c r="E872" s="28" t="s">
        <v>67</v>
      </c>
      <c r="F872" s="28" t="s">
        <v>68</v>
      </c>
    </row>
    <row r="873" spans="1:6" ht="173.25" x14ac:dyDescent="0.25">
      <c r="A873" s="26">
        <f>+'Key Dates'!$B$7</f>
        <v>45881</v>
      </c>
      <c r="B873" s="26">
        <f>+'Key Dates'!$B$7</f>
        <v>45881</v>
      </c>
      <c r="C873" s="44" t="s">
        <v>619</v>
      </c>
      <c r="D873" s="27" t="s">
        <v>203</v>
      </c>
      <c r="E873" s="28" t="s">
        <v>69</v>
      </c>
      <c r="F873" s="28" t="s">
        <v>68</v>
      </c>
    </row>
    <row r="874" spans="1:6" ht="173.25" x14ac:dyDescent="0.25">
      <c r="A874" s="26">
        <f>+'Key Dates'!$B$7</f>
        <v>45881</v>
      </c>
      <c r="B874" s="26">
        <f>+'Key Dates'!$B$7</f>
        <v>45881</v>
      </c>
      <c r="C874" s="44" t="s">
        <v>619</v>
      </c>
      <c r="D874" s="27" t="s">
        <v>203</v>
      </c>
      <c r="E874" s="28" t="s">
        <v>81</v>
      </c>
      <c r="F874" s="28" t="s">
        <v>68</v>
      </c>
    </row>
    <row r="875" spans="1:6" ht="173.25" x14ac:dyDescent="0.25">
      <c r="A875" s="26">
        <f>+'Key Dates'!$B$7</f>
        <v>45881</v>
      </c>
      <c r="B875" s="26">
        <f>+'Key Dates'!$B$7</f>
        <v>45881</v>
      </c>
      <c r="C875" s="44" t="s">
        <v>619</v>
      </c>
      <c r="D875" s="27" t="s">
        <v>203</v>
      </c>
      <c r="E875" s="28" t="s">
        <v>82</v>
      </c>
      <c r="F875" s="28" t="s">
        <v>68</v>
      </c>
    </row>
    <row r="876" spans="1:6" ht="173.25" x14ac:dyDescent="0.25">
      <c r="A876" s="26">
        <f>+'Key Dates'!$B$7</f>
        <v>45881</v>
      </c>
      <c r="B876" s="26">
        <f>+'Key Dates'!$B$7</f>
        <v>45881</v>
      </c>
      <c r="C876" s="44" t="s">
        <v>619</v>
      </c>
      <c r="D876" s="27" t="s">
        <v>203</v>
      </c>
      <c r="E876" s="28" t="s">
        <v>84</v>
      </c>
      <c r="F876" s="28" t="s">
        <v>68</v>
      </c>
    </row>
    <row r="877" spans="1:6" ht="173.25" x14ac:dyDescent="0.25">
      <c r="A877" s="26">
        <f>+'Key Dates'!$B$7</f>
        <v>45881</v>
      </c>
      <c r="B877" s="26">
        <f>+'Key Dates'!$B$7</f>
        <v>45881</v>
      </c>
      <c r="C877" s="44" t="s">
        <v>619</v>
      </c>
      <c r="D877" s="27" t="s">
        <v>203</v>
      </c>
      <c r="E877" s="28" t="s">
        <v>85</v>
      </c>
      <c r="F877" s="28" t="s">
        <v>68</v>
      </c>
    </row>
    <row r="878" spans="1:6" ht="47.25" x14ac:dyDescent="0.25">
      <c r="A878" s="26">
        <f>+'Key Dates'!$B$7</f>
        <v>45881</v>
      </c>
      <c r="B878" s="26">
        <f>+'Key Dates'!$B$7</f>
        <v>45881</v>
      </c>
      <c r="C878" s="44" t="s">
        <v>620</v>
      </c>
      <c r="D878" s="27" t="s">
        <v>343</v>
      </c>
      <c r="E878" s="28" t="s">
        <v>67</v>
      </c>
      <c r="F878" s="28" t="s">
        <v>68</v>
      </c>
    </row>
    <row r="879" spans="1:6" ht="47.25" x14ac:dyDescent="0.25">
      <c r="A879" s="26">
        <f>+'Key Dates'!$B$7</f>
        <v>45881</v>
      </c>
      <c r="B879" s="26">
        <f>+'Key Dates'!$B$7</f>
        <v>45881</v>
      </c>
      <c r="C879" s="44" t="s">
        <v>620</v>
      </c>
      <c r="D879" s="27" t="s">
        <v>343</v>
      </c>
      <c r="E879" s="28" t="s">
        <v>69</v>
      </c>
      <c r="F879" s="28" t="s">
        <v>68</v>
      </c>
    </row>
    <row r="880" spans="1:6" ht="47.25" x14ac:dyDescent="0.25">
      <c r="A880" s="26">
        <f>+'Key Dates'!$B$7</f>
        <v>45881</v>
      </c>
      <c r="B880" s="26">
        <f>+'Key Dates'!$B$7</f>
        <v>45881</v>
      </c>
      <c r="C880" s="44" t="s">
        <v>620</v>
      </c>
      <c r="D880" s="27" t="s">
        <v>343</v>
      </c>
      <c r="E880" s="28" t="s">
        <v>81</v>
      </c>
      <c r="F880" s="28" t="s">
        <v>68</v>
      </c>
    </row>
    <row r="881" spans="1:6" ht="47.25" x14ac:dyDescent="0.25">
      <c r="A881" s="26">
        <f>+'Key Dates'!$B$7</f>
        <v>45881</v>
      </c>
      <c r="B881" s="26">
        <f>+'Key Dates'!$B$7</f>
        <v>45881</v>
      </c>
      <c r="C881" s="44" t="s">
        <v>620</v>
      </c>
      <c r="D881" s="27" t="s">
        <v>343</v>
      </c>
      <c r="E881" s="28" t="s">
        <v>82</v>
      </c>
      <c r="F881" s="28" t="s">
        <v>68</v>
      </c>
    </row>
    <row r="882" spans="1:6" ht="51" x14ac:dyDescent="0.25">
      <c r="A882" s="26">
        <f>+'Key Dates'!$B$7</f>
        <v>45881</v>
      </c>
      <c r="B882" s="26">
        <f>+'Key Dates'!$B$7</f>
        <v>45881</v>
      </c>
      <c r="C882" s="44" t="s">
        <v>620</v>
      </c>
      <c r="D882" s="27" t="s">
        <v>343</v>
      </c>
      <c r="E882" s="28" t="s">
        <v>84</v>
      </c>
      <c r="F882" s="28" t="s">
        <v>68</v>
      </c>
    </row>
    <row r="883" spans="1:6" ht="51" x14ac:dyDescent="0.25">
      <c r="A883" s="26">
        <f>+'Key Dates'!$B$7</f>
        <v>45881</v>
      </c>
      <c r="B883" s="26">
        <f>+'Key Dates'!$B$7</f>
        <v>45881</v>
      </c>
      <c r="C883" s="44" t="s">
        <v>620</v>
      </c>
      <c r="D883" s="27" t="s">
        <v>343</v>
      </c>
      <c r="E883" s="28" t="s">
        <v>85</v>
      </c>
      <c r="F883" s="28" t="s">
        <v>68</v>
      </c>
    </row>
    <row r="884" spans="1:6" ht="173.25" x14ac:dyDescent="0.25">
      <c r="A884" s="26">
        <f>+'Key Dates'!$B$7</f>
        <v>45881</v>
      </c>
      <c r="B884" s="26">
        <f>+'Key Dates'!$B$7</f>
        <v>45881</v>
      </c>
      <c r="C884" s="44" t="s">
        <v>621</v>
      </c>
      <c r="D884" s="27" t="s">
        <v>212</v>
      </c>
      <c r="E884" s="28" t="s">
        <v>67</v>
      </c>
      <c r="F884" s="28" t="s">
        <v>134</v>
      </c>
    </row>
    <row r="885" spans="1:6" ht="173.25" x14ac:dyDescent="0.25">
      <c r="A885" s="26">
        <f>+'Key Dates'!$B$7</f>
        <v>45881</v>
      </c>
      <c r="B885" s="26">
        <f>+'Key Dates'!$B$7</f>
        <v>45881</v>
      </c>
      <c r="C885" s="44" t="s">
        <v>621</v>
      </c>
      <c r="D885" s="27" t="s">
        <v>212</v>
      </c>
      <c r="E885" s="28" t="s">
        <v>79</v>
      </c>
      <c r="F885" s="28" t="s">
        <v>134</v>
      </c>
    </row>
    <row r="886" spans="1:6" ht="173.25" x14ac:dyDescent="0.25">
      <c r="A886" s="26">
        <f>+'Key Dates'!$B$7</f>
        <v>45881</v>
      </c>
      <c r="B886" s="26">
        <f>+'Key Dates'!$B$7</f>
        <v>45881</v>
      </c>
      <c r="C886" s="44" t="s">
        <v>621</v>
      </c>
      <c r="D886" s="27" t="s">
        <v>212</v>
      </c>
      <c r="E886" s="28" t="s">
        <v>69</v>
      </c>
      <c r="F886" s="28" t="s">
        <v>134</v>
      </c>
    </row>
    <row r="887" spans="1:6" ht="173.25" x14ac:dyDescent="0.25">
      <c r="A887" s="26">
        <f>+'Key Dates'!$B$7</f>
        <v>45881</v>
      </c>
      <c r="B887" s="26">
        <f>+'Key Dates'!$B$7</f>
        <v>45881</v>
      </c>
      <c r="C887" s="44" t="s">
        <v>621</v>
      </c>
      <c r="D887" s="27" t="s">
        <v>212</v>
      </c>
      <c r="E887" s="28" t="s">
        <v>80</v>
      </c>
      <c r="F887" s="28" t="s">
        <v>134</v>
      </c>
    </row>
    <row r="888" spans="1:6" ht="173.25" x14ac:dyDescent="0.25">
      <c r="A888" s="26">
        <f>+'Key Dates'!$B$7</f>
        <v>45881</v>
      </c>
      <c r="B888" s="26">
        <f>+'Key Dates'!$B$7</f>
        <v>45881</v>
      </c>
      <c r="C888" s="44" t="s">
        <v>621</v>
      </c>
      <c r="D888" s="27" t="s">
        <v>212</v>
      </c>
      <c r="E888" s="28" t="s">
        <v>81</v>
      </c>
      <c r="F888" s="28" t="s">
        <v>134</v>
      </c>
    </row>
    <row r="889" spans="1:6" ht="173.25" x14ac:dyDescent="0.25">
      <c r="A889" s="26">
        <f>+'Key Dates'!$B$7</f>
        <v>45881</v>
      </c>
      <c r="B889" s="26">
        <f>+'Key Dates'!$B$7</f>
        <v>45881</v>
      </c>
      <c r="C889" s="44" t="s">
        <v>621</v>
      </c>
      <c r="D889" s="27" t="s">
        <v>212</v>
      </c>
      <c r="E889" s="28" t="s">
        <v>82</v>
      </c>
      <c r="F889" s="28" t="s">
        <v>134</v>
      </c>
    </row>
    <row r="890" spans="1:6" ht="173.25" x14ac:dyDescent="0.25">
      <c r="A890" s="26">
        <f>+'Key Dates'!$B$7</f>
        <v>45881</v>
      </c>
      <c r="B890" s="26">
        <f>+'Key Dates'!$B$7</f>
        <v>45881</v>
      </c>
      <c r="C890" s="44" t="s">
        <v>621</v>
      </c>
      <c r="D890" s="27" t="s">
        <v>212</v>
      </c>
      <c r="E890" s="28" t="s">
        <v>70</v>
      </c>
      <c r="F890" s="28" t="s">
        <v>134</v>
      </c>
    </row>
    <row r="891" spans="1:6" ht="173.25" x14ac:dyDescent="0.25">
      <c r="A891" s="26">
        <f>+'Key Dates'!$B$7</f>
        <v>45881</v>
      </c>
      <c r="B891" s="26">
        <f>+'Key Dates'!$B$7</f>
        <v>45881</v>
      </c>
      <c r="C891" s="44" t="s">
        <v>621</v>
      </c>
      <c r="D891" s="27" t="s">
        <v>212</v>
      </c>
      <c r="E891" s="28" t="s">
        <v>83</v>
      </c>
      <c r="F891" s="28" t="s">
        <v>134</v>
      </c>
    </row>
    <row r="892" spans="1:6" ht="173.25" x14ac:dyDescent="0.25">
      <c r="A892" s="26">
        <f>+'Key Dates'!$B$7</f>
        <v>45881</v>
      </c>
      <c r="B892" s="26">
        <f>+'Key Dates'!$B$7</f>
        <v>45881</v>
      </c>
      <c r="C892" s="44" t="s">
        <v>621</v>
      </c>
      <c r="D892" s="27" t="s">
        <v>212</v>
      </c>
      <c r="E892" s="28" t="s">
        <v>84</v>
      </c>
      <c r="F892" s="28" t="s">
        <v>134</v>
      </c>
    </row>
    <row r="893" spans="1:6" ht="173.25" x14ac:dyDescent="0.25">
      <c r="A893" s="26">
        <f>+'Key Dates'!$B$7</f>
        <v>45881</v>
      </c>
      <c r="B893" s="26">
        <f>+'Key Dates'!$B$7</f>
        <v>45881</v>
      </c>
      <c r="C893" s="44" t="s">
        <v>621</v>
      </c>
      <c r="D893" s="27" t="s">
        <v>212</v>
      </c>
      <c r="E893" s="28" t="s">
        <v>85</v>
      </c>
      <c r="F893" s="28" t="s">
        <v>134</v>
      </c>
    </row>
    <row r="894" spans="1:6" ht="173.25" x14ac:dyDescent="0.25">
      <c r="A894" s="26">
        <f>+'Key Dates'!$B$7</f>
        <v>45881</v>
      </c>
      <c r="B894" s="26">
        <f>+'Key Dates'!$B$7</f>
        <v>45881</v>
      </c>
      <c r="C894" s="44" t="s">
        <v>621</v>
      </c>
      <c r="D894" s="27" t="s">
        <v>212</v>
      </c>
      <c r="E894" s="28" t="s">
        <v>86</v>
      </c>
      <c r="F894" s="28" t="s">
        <v>134</v>
      </c>
    </row>
    <row r="895" spans="1:6" ht="153" x14ac:dyDescent="0.25">
      <c r="A895" s="26">
        <f>+'Key Dates'!$B$8-84</f>
        <v>45881</v>
      </c>
      <c r="B895" s="26">
        <f>+'Key Dates'!$B$8-84</f>
        <v>45881</v>
      </c>
      <c r="C895" s="43" t="s">
        <v>718</v>
      </c>
      <c r="D895" s="29" t="s">
        <v>268</v>
      </c>
      <c r="E895" s="28" t="s">
        <v>67</v>
      </c>
      <c r="F895" s="28" t="s">
        <v>114</v>
      </c>
    </row>
    <row r="896" spans="1:6" ht="153" x14ac:dyDescent="0.25">
      <c r="A896" s="26">
        <f>+'Key Dates'!$B$8-84</f>
        <v>45881</v>
      </c>
      <c r="B896" s="26">
        <f>+'Key Dates'!$B$8-84</f>
        <v>45881</v>
      </c>
      <c r="C896" s="43" t="s">
        <v>718</v>
      </c>
      <c r="D896" s="29" t="s">
        <v>268</v>
      </c>
      <c r="E896" s="28" t="s">
        <v>69</v>
      </c>
      <c r="F896" s="28" t="s">
        <v>114</v>
      </c>
    </row>
    <row r="897" spans="1:6" ht="153" x14ac:dyDescent="0.25">
      <c r="A897" s="26">
        <f>+'Key Dates'!$B$8-84</f>
        <v>45881</v>
      </c>
      <c r="B897" s="26">
        <f>+'Key Dates'!$B$8-84</f>
        <v>45881</v>
      </c>
      <c r="C897" s="43" t="s">
        <v>718</v>
      </c>
      <c r="D897" s="29" t="s">
        <v>268</v>
      </c>
      <c r="E897" s="28" t="s">
        <v>81</v>
      </c>
      <c r="F897" s="28" t="s">
        <v>114</v>
      </c>
    </row>
    <row r="898" spans="1:6" ht="153" x14ac:dyDescent="0.25">
      <c r="A898" s="26">
        <f>+'Key Dates'!$B$8-84</f>
        <v>45881</v>
      </c>
      <c r="B898" s="26">
        <f>+'Key Dates'!$B$8-84</f>
        <v>45881</v>
      </c>
      <c r="C898" s="43" t="s">
        <v>718</v>
      </c>
      <c r="D898" s="29" t="s">
        <v>268</v>
      </c>
      <c r="E898" s="28" t="s">
        <v>82</v>
      </c>
      <c r="F898" s="28" t="s">
        <v>114</v>
      </c>
    </row>
    <row r="899" spans="1:6" ht="153" x14ac:dyDescent="0.25">
      <c r="A899" s="26">
        <f>+'Key Dates'!$B$8-84</f>
        <v>45881</v>
      </c>
      <c r="B899" s="26">
        <f>+'Key Dates'!$B$8-84</f>
        <v>45881</v>
      </c>
      <c r="C899" s="43" t="s">
        <v>718</v>
      </c>
      <c r="D899" s="29" t="s">
        <v>268</v>
      </c>
      <c r="E899" s="28" t="s">
        <v>84</v>
      </c>
      <c r="F899" s="28" t="s">
        <v>114</v>
      </c>
    </row>
    <row r="900" spans="1:6" ht="153" x14ac:dyDescent="0.25">
      <c r="A900" s="26">
        <f>+'Key Dates'!$B$8-84</f>
        <v>45881</v>
      </c>
      <c r="B900" s="26">
        <f>+'Key Dates'!$B$8-84</f>
        <v>45881</v>
      </c>
      <c r="C900" s="43" t="s">
        <v>718</v>
      </c>
      <c r="D900" s="29" t="s">
        <v>268</v>
      </c>
      <c r="E900" s="28" t="s">
        <v>85</v>
      </c>
      <c r="F900" s="28" t="s">
        <v>114</v>
      </c>
    </row>
    <row r="901" spans="1:6" ht="102" x14ac:dyDescent="0.25">
      <c r="A901" s="26">
        <f>+'Key Dates'!$B$8-84</f>
        <v>45881</v>
      </c>
      <c r="B901" s="26">
        <f>+'Key Dates'!$B$8-84</f>
        <v>45881</v>
      </c>
      <c r="C901" s="42" t="s">
        <v>717</v>
      </c>
      <c r="D901" s="27" t="s">
        <v>711</v>
      </c>
      <c r="E901" s="28" t="s">
        <v>67</v>
      </c>
      <c r="F901" s="28" t="s">
        <v>114</v>
      </c>
    </row>
    <row r="902" spans="1:6" ht="102" x14ac:dyDescent="0.25">
      <c r="A902" s="26">
        <f>+'Key Dates'!$B$8-84</f>
        <v>45881</v>
      </c>
      <c r="B902" s="26">
        <f>+'Key Dates'!$B$8-84</f>
        <v>45881</v>
      </c>
      <c r="C902" s="42" t="s">
        <v>717</v>
      </c>
      <c r="D902" s="27" t="s">
        <v>711</v>
      </c>
      <c r="E902" s="28" t="s">
        <v>94</v>
      </c>
      <c r="F902" s="28" t="s">
        <v>114</v>
      </c>
    </row>
    <row r="903" spans="1:6" ht="102" x14ac:dyDescent="0.25">
      <c r="A903" s="26">
        <f>+'Key Dates'!$B$8-84</f>
        <v>45881</v>
      </c>
      <c r="B903" s="26">
        <f>+'Key Dates'!$B$8-84</f>
        <v>45881</v>
      </c>
      <c r="C903" s="42" t="s">
        <v>717</v>
      </c>
      <c r="D903" s="27" t="s">
        <v>711</v>
      </c>
      <c r="E903" s="28" t="s">
        <v>81</v>
      </c>
      <c r="F903" s="28" t="s">
        <v>114</v>
      </c>
    </row>
    <row r="904" spans="1:6" ht="102" x14ac:dyDescent="0.25">
      <c r="A904" s="26">
        <f>+'Key Dates'!$B$8-84</f>
        <v>45881</v>
      </c>
      <c r="B904" s="26">
        <f>+'Key Dates'!$B$8-84</f>
        <v>45881</v>
      </c>
      <c r="C904" s="42" t="s">
        <v>717</v>
      </c>
      <c r="D904" s="27" t="s">
        <v>711</v>
      </c>
      <c r="E904" s="28" t="s">
        <v>82</v>
      </c>
      <c r="F904" s="28" t="s">
        <v>114</v>
      </c>
    </row>
    <row r="905" spans="1:6" ht="102" x14ac:dyDescent="0.25">
      <c r="A905" s="26">
        <f>+'Key Dates'!$B$8-84</f>
        <v>45881</v>
      </c>
      <c r="B905" s="26">
        <f>+'Key Dates'!$B$8-84</f>
        <v>45881</v>
      </c>
      <c r="C905" s="42" t="s">
        <v>717</v>
      </c>
      <c r="D905" s="27" t="s">
        <v>711</v>
      </c>
      <c r="E905" s="28" t="s">
        <v>84</v>
      </c>
      <c r="F905" s="28" t="s">
        <v>114</v>
      </c>
    </row>
    <row r="906" spans="1:6" ht="102" x14ac:dyDescent="0.25">
      <c r="A906" s="26">
        <f>+'Key Dates'!$B$8-84</f>
        <v>45881</v>
      </c>
      <c r="B906" s="26">
        <f>+'Key Dates'!$B$8-84</f>
        <v>45881</v>
      </c>
      <c r="C906" s="42" t="s">
        <v>717</v>
      </c>
      <c r="D906" s="27" t="s">
        <v>711</v>
      </c>
      <c r="E906" s="28" t="s">
        <v>85</v>
      </c>
      <c r="F906" s="28" t="s">
        <v>114</v>
      </c>
    </row>
    <row r="907" spans="1:6" ht="141.75" x14ac:dyDescent="0.25">
      <c r="A907" s="26">
        <f>+'Key Dates'!$B$8-84</f>
        <v>45881</v>
      </c>
      <c r="B907" s="26">
        <f>+'Key Dates'!$B$8-84</f>
        <v>45881</v>
      </c>
      <c r="C907" s="42" t="s">
        <v>622</v>
      </c>
      <c r="D907" s="27" t="s">
        <v>344</v>
      </c>
      <c r="E907" s="28" t="s">
        <v>67</v>
      </c>
      <c r="F907" s="28" t="s">
        <v>74</v>
      </c>
    </row>
    <row r="908" spans="1:6" ht="141.75" x14ac:dyDescent="0.25">
      <c r="A908" s="26">
        <f>+'Key Dates'!$B$8-84</f>
        <v>45881</v>
      </c>
      <c r="B908" s="26">
        <f>+'Key Dates'!$B$8-84</f>
        <v>45881</v>
      </c>
      <c r="C908" s="42" t="s">
        <v>622</v>
      </c>
      <c r="D908" s="27" t="s">
        <v>344</v>
      </c>
      <c r="E908" s="28" t="s">
        <v>69</v>
      </c>
      <c r="F908" s="28" t="s">
        <v>74</v>
      </c>
    </row>
    <row r="909" spans="1:6" ht="141.75" x14ac:dyDescent="0.25">
      <c r="A909" s="26">
        <f>+'Key Dates'!$B$8-84</f>
        <v>45881</v>
      </c>
      <c r="B909" s="26">
        <f>+'Key Dates'!$B$8-84</f>
        <v>45881</v>
      </c>
      <c r="C909" s="42" t="s">
        <v>622</v>
      </c>
      <c r="D909" s="27" t="s">
        <v>344</v>
      </c>
      <c r="E909" s="28" t="s">
        <v>82</v>
      </c>
      <c r="F909" s="28" t="s">
        <v>74</v>
      </c>
    </row>
    <row r="910" spans="1:6" ht="141.75" x14ac:dyDescent="0.25">
      <c r="A910" s="26">
        <f>+'Key Dates'!$B$8-84</f>
        <v>45881</v>
      </c>
      <c r="B910" s="26">
        <f>+'Key Dates'!$B$8-84</f>
        <v>45881</v>
      </c>
      <c r="C910" s="42" t="s">
        <v>622</v>
      </c>
      <c r="D910" s="27" t="s">
        <v>344</v>
      </c>
      <c r="E910" s="28" t="s">
        <v>83</v>
      </c>
      <c r="F910" s="28" t="s">
        <v>74</v>
      </c>
    </row>
    <row r="911" spans="1:6" ht="141.75" x14ac:dyDescent="0.25">
      <c r="A911" s="26">
        <f>+'Key Dates'!$B$8-84</f>
        <v>45881</v>
      </c>
      <c r="B911" s="26">
        <f>+'Key Dates'!$B$8-84</f>
        <v>45881</v>
      </c>
      <c r="C911" s="42" t="s">
        <v>622</v>
      </c>
      <c r="D911" s="27" t="s">
        <v>344</v>
      </c>
      <c r="E911" s="28" t="s">
        <v>85</v>
      </c>
      <c r="F911" s="28" t="s">
        <v>74</v>
      </c>
    </row>
    <row r="912" spans="1:6" ht="141.75" x14ac:dyDescent="0.25">
      <c r="A912" s="26">
        <f>+'Key Dates'!$B$8-84</f>
        <v>45881</v>
      </c>
      <c r="B912" s="26">
        <f>+'Key Dates'!$B$8-84</f>
        <v>45881</v>
      </c>
      <c r="C912" s="42" t="s">
        <v>622</v>
      </c>
      <c r="D912" s="27" t="s">
        <v>344</v>
      </c>
      <c r="E912" s="28" t="s">
        <v>86</v>
      </c>
      <c r="F912" s="28" t="s">
        <v>74</v>
      </c>
    </row>
    <row r="913" spans="1:6" s="38" customFormat="1" ht="110.25" x14ac:dyDescent="0.25">
      <c r="A913" s="26">
        <f>+'Key Dates'!$B$7</f>
        <v>45881</v>
      </c>
      <c r="B913" s="26">
        <f>+'Key Dates'!$B$7+1</f>
        <v>45882</v>
      </c>
      <c r="C913" s="42" t="s">
        <v>345</v>
      </c>
      <c r="D913" s="27" t="s">
        <v>218</v>
      </c>
      <c r="E913" s="28" t="s">
        <v>67</v>
      </c>
      <c r="F913" s="28" t="s">
        <v>68</v>
      </c>
    </row>
    <row r="914" spans="1:6" s="38" customFormat="1" ht="110.25" x14ac:dyDescent="0.25">
      <c r="A914" s="26">
        <f>+'Key Dates'!$B$7</f>
        <v>45881</v>
      </c>
      <c r="B914" s="26">
        <f>+'Key Dates'!$B$7+1</f>
        <v>45882</v>
      </c>
      <c r="C914" s="42" t="s">
        <v>345</v>
      </c>
      <c r="D914" s="27" t="s">
        <v>218</v>
      </c>
      <c r="E914" s="28" t="s">
        <v>69</v>
      </c>
      <c r="F914" s="28" t="s">
        <v>68</v>
      </c>
    </row>
    <row r="915" spans="1:6" s="38" customFormat="1" ht="110.25" x14ac:dyDescent="0.25">
      <c r="A915" s="26">
        <f>+'Key Dates'!$B$7</f>
        <v>45881</v>
      </c>
      <c r="B915" s="26">
        <f>+'Key Dates'!$B$7+1</f>
        <v>45882</v>
      </c>
      <c r="C915" s="42" t="s">
        <v>345</v>
      </c>
      <c r="D915" s="27" t="s">
        <v>218</v>
      </c>
      <c r="E915" s="28" t="s">
        <v>81</v>
      </c>
      <c r="F915" s="28" t="s">
        <v>68</v>
      </c>
    </row>
    <row r="916" spans="1:6" s="38" customFormat="1" ht="110.25" x14ac:dyDescent="0.25">
      <c r="A916" s="26">
        <f>+'Key Dates'!$B$7</f>
        <v>45881</v>
      </c>
      <c r="B916" s="26">
        <f>+'Key Dates'!$B$7+1</f>
        <v>45882</v>
      </c>
      <c r="C916" s="42" t="s">
        <v>345</v>
      </c>
      <c r="D916" s="27" t="s">
        <v>218</v>
      </c>
      <c r="E916" s="28" t="s">
        <v>82</v>
      </c>
      <c r="F916" s="28" t="s">
        <v>68</v>
      </c>
    </row>
    <row r="917" spans="1:6" s="38" customFormat="1" ht="110.25" x14ac:dyDescent="0.25">
      <c r="A917" s="26">
        <f>+'Key Dates'!$B$7</f>
        <v>45881</v>
      </c>
      <c r="B917" s="26">
        <f>+'Key Dates'!$B$7+1</f>
        <v>45882</v>
      </c>
      <c r="C917" s="42" t="s">
        <v>345</v>
      </c>
      <c r="D917" s="27" t="s">
        <v>218</v>
      </c>
      <c r="E917" s="28" t="s">
        <v>84</v>
      </c>
      <c r="F917" s="28" t="s">
        <v>68</v>
      </c>
    </row>
    <row r="918" spans="1:6" s="38" customFormat="1" ht="110.25" x14ac:dyDescent="0.25">
      <c r="A918" s="26">
        <f>+'Key Dates'!$B$7</f>
        <v>45881</v>
      </c>
      <c r="B918" s="26">
        <f>+'Key Dates'!$B$7+1</f>
        <v>45882</v>
      </c>
      <c r="C918" s="42" t="s">
        <v>345</v>
      </c>
      <c r="D918" s="27" t="s">
        <v>218</v>
      </c>
      <c r="E918" s="28" t="s">
        <v>85</v>
      </c>
      <c r="F918" s="28" t="s">
        <v>68</v>
      </c>
    </row>
    <row r="919" spans="1:6" ht="47.25" x14ac:dyDescent="0.25">
      <c r="A919" s="26">
        <f>+'Key Dates'!$B$7+1</f>
        <v>45882</v>
      </c>
      <c r="B919" s="26">
        <f>+'Key Dates'!$B$7+1</f>
        <v>45882</v>
      </c>
      <c r="C919" s="42" t="s">
        <v>346</v>
      </c>
      <c r="D919" s="27" t="s">
        <v>219</v>
      </c>
      <c r="E919" s="28" t="s">
        <v>67</v>
      </c>
      <c r="F919" s="28" t="s">
        <v>119</v>
      </c>
    </row>
    <row r="920" spans="1:6" ht="47.25" x14ac:dyDescent="0.25">
      <c r="A920" s="26">
        <f>+'Key Dates'!$B$7+1</f>
        <v>45882</v>
      </c>
      <c r="B920" s="26">
        <f>+'Key Dates'!$B$7+1</f>
        <v>45882</v>
      </c>
      <c r="C920" s="42" t="s">
        <v>346</v>
      </c>
      <c r="D920" s="27" t="s">
        <v>219</v>
      </c>
      <c r="E920" s="28" t="s">
        <v>69</v>
      </c>
      <c r="F920" s="28" t="s">
        <v>119</v>
      </c>
    </row>
    <row r="921" spans="1:6" ht="47.25" x14ac:dyDescent="0.25">
      <c r="A921" s="26">
        <f>+'Key Dates'!$B$7+1</f>
        <v>45882</v>
      </c>
      <c r="B921" s="26">
        <f>+'Key Dates'!$B$7+1</f>
        <v>45882</v>
      </c>
      <c r="C921" s="42" t="s">
        <v>346</v>
      </c>
      <c r="D921" s="27" t="s">
        <v>219</v>
      </c>
      <c r="E921" s="28" t="s">
        <v>81</v>
      </c>
      <c r="F921" s="28" t="s">
        <v>119</v>
      </c>
    </row>
    <row r="922" spans="1:6" ht="47.25" x14ac:dyDescent="0.25">
      <c r="A922" s="26">
        <f>+'Key Dates'!$B$7+1</f>
        <v>45882</v>
      </c>
      <c r="B922" s="26">
        <f>+'Key Dates'!$B$7+1</f>
        <v>45882</v>
      </c>
      <c r="C922" s="42" t="s">
        <v>346</v>
      </c>
      <c r="D922" s="27" t="s">
        <v>219</v>
      </c>
      <c r="E922" s="28" t="s">
        <v>82</v>
      </c>
      <c r="F922" s="28" t="s">
        <v>119</v>
      </c>
    </row>
    <row r="923" spans="1:6" ht="51" x14ac:dyDescent="0.25">
      <c r="A923" s="26">
        <f>+'Key Dates'!$B$7+1</f>
        <v>45882</v>
      </c>
      <c r="B923" s="26">
        <f>+'Key Dates'!$B$7+1</f>
        <v>45882</v>
      </c>
      <c r="C923" s="42" t="s">
        <v>346</v>
      </c>
      <c r="D923" s="27" t="s">
        <v>219</v>
      </c>
      <c r="E923" s="28" t="s">
        <v>84</v>
      </c>
      <c r="F923" s="28" t="s">
        <v>119</v>
      </c>
    </row>
    <row r="924" spans="1:6" ht="51" x14ac:dyDescent="0.25">
      <c r="A924" s="26">
        <f>+'Key Dates'!$B$7+1</f>
        <v>45882</v>
      </c>
      <c r="B924" s="26">
        <f>+'Key Dates'!$B$7+1</f>
        <v>45882</v>
      </c>
      <c r="C924" s="42" t="s">
        <v>346</v>
      </c>
      <c r="D924" s="27" t="s">
        <v>219</v>
      </c>
      <c r="E924" s="28" t="s">
        <v>85</v>
      </c>
      <c r="F924" s="28" t="s">
        <v>119</v>
      </c>
    </row>
    <row r="925" spans="1:6" ht="78.75" x14ac:dyDescent="0.25">
      <c r="A925" s="26">
        <f>+'Key Dates'!$B$7+1</f>
        <v>45882</v>
      </c>
      <c r="B925" s="26">
        <f>+'Key Dates'!$B$7+42</f>
        <v>45923</v>
      </c>
      <c r="C925" s="42" t="s">
        <v>347</v>
      </c>
      <c r="D925" s="27">
        <v>201.17099999999999</v>
      </c>
      <c r="E925" s="28" t="s">
        <v>67</v>
      </c>
      <c r="F925" s="28" t="s">
        <v>101</v>
      </c>
    </row>
    <row r="926" spans="1:6" ht="78.75" x14ac:dyDescent="0.25">
      <c r="A926" s="26">
        <f>+'Key Dates'!$B$7+1</f>
        <v>45882</v>
      </c>
      <c r="B926" s="26">
        <f>+'Key Dates'!$B$7+42</f>
        <v>45923</v>
      </c>
      <c r="C926" s="42" t="s">
        <v>347</v>
      </c>
      <c r="D926" s="27">
        <v>201.17099999999999</v>
      </c>
      <c r="E926" s="28" t="s">
        <v>94</v>
      </c>
      <c r="F926" s="28" t="s">
        <v>101</v>
      </c>
    </row>
    <row r="927" spans="1:6" ht="157.5" x14ac:dyDescent="0.25">
      <c r="A927" s="26">
        <f>+'Key Dates'!$B$7+1</f>
        <v>45882</v>
      </c>
      <c r="B927" s="26">
        <f>+'Key Dates'!$B$7+42</f>
        <v>45923</v>
      </c>
      <c r="C927" s="42" t="s">
        <v>348</v>
      </c>
      <c r="D927" s="27" t="s">
        <v>349</v>
      </c>
      <c r="E927" s="28" t="s">
        <v>67</v>
      </c>
      <c r="F927" s="28" t="s">
        <v>101</v>
      </c>
    </row>
    <row r="928" spans="1:6" ht="157.5" x14ac:dyDescent="0.25">
      <c r="A928" s="26">
        <f>+'Key Dates'!$B$7+1</f>
        <v>45882</v>
      </c>
      <c r="B928" s="26">
        <f>+'Key Dates'!$B$7+42</f>
        <v>45923</v>
      </c>
      <c r="C928" s="42" t="s">
        <v>348</v>
      </c>
      <c r="D928" s="27" t="s">
        <v>349</v>
      </c>
      <c r="E928" s="28" t="s">
        <v>94</v>
      </c>
      <c r="F928" s="28" t="s">
        <v>101</v>
      </c>
    </row>
    <row r="929" spans="1:6" ht="63.75" x14ac:dyDescent="0.25">
      <c r="A929" s="26">
        <f>+'Key Dates'!$B$7+1</f>
        <v>45882</v>
      </c>
      <c r="B929" s="26">
        <f>+'Key Dates'!$B$7+49</f>
        <v>45930</v>
      </c>
      <c r="C929" s="42" t="s">
        <v>350</v>
      </c>
      <c r="D929" s="27" t="s">
        <v>351</v>
      </c>
      <c r="E929" s="28" t="s">
        <v>67</v>
      </c>
      <c r="F929" s="28" t="s">
        <v>91</v>
      </c>
    </row>
    <row r="930" spans="1:6" ht="63.75" x14ac:dyDescent="0.25">
      <c r="A930" s="26">
        <f>+'Key Dates'!$B$7+1</f>
        <v>45882</v>
      </c>
      <c r="B930" s="26">
        <f>+'Key Dates'!$B$7+49</f>
        <v>45930</v>
      </c>
      <c r="C930" s="42" t="s">
        <v>350</v>
      </c>
      <c r="D930" s="27" t="s">
        <v>351</v>
      </c>
      <c r="E930" s="28" t="s">
        <v>94</v>
      </c>
      <c r="F930" s="28" t="s">
        <v>91</v>
      </c>
    </row>
    <row r="931" spans="1:6" ht="47.25" x14ac:dyDescent="0.25">
      <c r="A931" s="26">
        <f>+'Key Dates'!$B$7+2</f>
        <v>45883</v>
      </c>
      <c r="B931" s="26">
        <f>+'Key Dates'!$B$7+2</f>
        <v>45883</v>
      </c>
      <c r="C931" s="42" t="s">
        <v>352</v>
      </c>
      <c r="D931" s="27" t="s">
        <v>219</v>
      </c>
      <c r="E931" s="28" t="s">
        <v>67</v>
      </c>
      <c r="F931" s="28" t="s">
        <v>91</v>
      </c>
    </row>
    <row r="932" spans="1:6" ht="47.25" x14ac:dyDescent="0.25">
      <c r="A932" s="26">
        <f>+'Key Dates'!$B$7+2</f>
        <v>45883</v>
      </c>
      <c r="B932" s="26">
        <f>+'Key Dates'!$B$7+2</f>
        <v>45883</v>
      </c>
      <c r="C932" s="42" t="s">
        <v>352</v>
      </c>
      <c r="D932" s="27" t="s">
        <v>219</v>
      </c>
      <c r="E932" s="28" t="s">
        <v>69</v>
      </c>
      <c r="F932" s="28" t="s">
        <v>91</v>
      </c>
    </row>
    <row r="933" spans="1:6" ht="47.25" x14ac:dyDescent="0.25">
      <c r="A933" s="26">
        <f>+'Key Dates'!$B$7+2</f>
        <v>45883</v>
      </c>
      <c r="B933" s="26">
        <f>+'Key Dates'!$B$7+2</f>
        <v>45883</v>
      </c>
      <c r="C933" s="42" t="s">
        <v>352</v>
      </c>
      <c r="D933" s="27" t="s">
        <v>219</v>
      </c>
      <c r="E933" s="28" t="s">
        <v>81</v>
      </c>
      <c r="F933" s="28" t="s">
        <v>91</v>
      </c>
    </row>
    <row r="934" spans="1:6" ht="47.25" x14ac:dyDescent="0.25">
      <c r="A934" s="26">
        <f>+'Key Dates'!$B$7+2</f>
        <v>45883</v>
      </c>
      <c r="B934" s="26">
        <f>+'Key Dates'!$B$7+2</f>
        <v>45883</v>
      </c>
      <c r="C934" s="42" t="s">
        <v>352</v>
      </c>
      <c r="D934" s="27" t="s">
        <v>219</v>
      </c>
      <c r="E934" s="28" t="s">
        <v>82</v>
      </c>
      <c r="F934" s="28" t="s">
        <v>91</v>
      </c>
    </row>
    <row r="935" spans="1:6" ht="51" x14ac:dyDescent="0.25">
      <c r="A935" s="26">
        <f>+'Key Dates'!$B$7+2</f>
        <v>45883</v>
      </c>
      <c r="B935" s="26">
        <f>+'Key Dates'!$B$7+2</f>
        <v>45883</v>
      </c>
      <c r="C935" s="42" t="s">
        <v>352</v>
      </c>
      <c r="D935" s="27" t="s">
        <v>219</v>
      </c>
      <c r="E935" s="28" t="s">
        <v>84</v>
      </c>
      <c r="F935" s="28" t="s">
        <v>91</v>
      </c>
    </row>
    <row r="936" spans="1:6" ht="51" x14ac:dyDescent="0.25">
      <c r="A936" s="26">
        <f>+'Key Dates'!$B$7+2</f>
        <v>45883</v>
      </c>
      <c r="B936" s="26">
        <f>+'Key Dates'!$B$7+2</f>
        <v>45883</v>
      </c>
      <c r="C936" s="42" t="s">
        <v>352</v>
      </c>
      <c r="D936" s="27" t="s">
        <v>219</v>
      </c>
      <c r="E936" s="28" t="s">
        <v>85</v>
      </c>
      <c r="F936" s="28" t="s">
        <v>91</v>
      </c>
    </row>
    <row r="937" spans="1:6" ht="94.5" x14ac:dyDescent="0.25">
      <c r="A937" s="26">
        <f>+'Key Dates'!$B$45+16</f>
        <v>45883</v>
      </c>
      <c r="B937" s="26">
        <f>+'Key Dates'!$B$45+16</f>
        <v>45883</v>
      </c>
      <c r="C937" s="42" t="s">
        <v>353</v>
      </c>
      <c r="D937" s="27" t="s">
        <v>354</v>
      </c>
      <c r="E937" s="28" t="s">
        <v>67</v>
      </c>
      <c r="F937" s="28" t="s">
        <v>74</v>
      </c>
    </row>
    <row r="938" spans="1:6" ht="94.5" x14ac:dyDescent="0.25">
      <c r="A938" s="26">
        <f>+'Key Dates'!$B$45+16</f>
        <v>45883</v>
      </c>
      <c r="B938" s="26">
        <f>+'Key Dates'!$B$45+16</f>
        <v>45883</v>
      </c>
      <c r="C938" s="42" t="s">
        <v>353</v>
      </c>
      <c r="D938" s="27" t="s">
        <v>354</v>
      </c>
      <c r="E938" s="28" t="s">
        <v>69</v>
      </c>
      <c r="F938" s="28" t="s">
        <v>74</v>
      </c>
    </row>
    <row r="939" spans="1:6" ht="94.5" x14ac:dyDescent="0.25">
      <c r="A939" s="26">
        <f>+'Key Dates'!$B$45+16</f>
        <v>45883</v>
      </c>
      <c r="B939" s="26">
        <f>+'Key Dates'!$B$45+16</f>
        <v>45883</v>
      </c>
      <c r="C939" s="42" t="s">
        <v>353</v>
      </c>
      <c r="D939" s="27" t="s">
        <v>354</v>
      </c>
      <c r="E939" s="28" t="s">
        <v>81</v>
      </c>
      <c r="F939" s="28" t="s">
        <v>74</v>
      </c>
    </row>
    <row r="940" spans="1:6" ht="94.5" x14ac:dyDescent="0.25">
      <c r="A940" s="26">
        <f>+'Key Dates'!$B$45+16</f>
        <v>45883</v>
      </c>
      <c r="B940" s="26">
        <f>+'Key Dates'!$B$45+16</f>
        <v>45883</v>
      </c>
      <c r="C940" s="42" t="s">
        <v>353</v>
      </c>
      <c r="D940" s="27" t="s">
        <v>354</v>
      </c>
      <c r="E940" s="28" t="s">
        <v>82</v>
      </c>
      <c r="F940" s="28" t="s">
        <v>74</v>
      </c>
    </row>
    <row r="941" spans="1:6" ht="94.5" x14ac:dyDescent="0.25">
      <c r="A941" s="26">
        <f>+'Key Dates'!$B$45+16</f>
        <v>45883</v>
      </c>
      <c r="B941" s="26">
        <f>+'Key Dates'!$B$45+16</f>
        <v>45883</v>
      </c>
      <c r="C941" s="42" t="s">
        <v>353</v>
      </c>
      <c r="D941" s="27" t="s">
        <v>354</v>
      </c>
      <c r="E941" s="28" t="s">
        <v>84</v>
      </c>
      <c r="F941" s="28" t="s">
        <v>74</v>
      </c>
    </row>
    <row r="942" spans="1:6" ht="94.5" x14ac:dyDescent="0.25">
      <c r="A942" s="26">
        <f>+'Key Dates'!$B$45+16</f>
        <v>45883</v>
      </c>
      <c r="B942" s="26">
        <f>+'Key Dates'!$B$45+16</f>
        <v>45883</v>
      </c>
      <c r="C942" s="42" t="s">
        <v>353</v>
      </c>
      <c r="D942" s="27" t="s">
        <v>354</v>
      </c>
      <c r="E942" s="28" t="s">
        <v>85</v>
      </c>
      <c r="F942" s="28" t="s">
        <v>74</v>
      </c>
    </row>
    <row r="943" spans="1:6" ht="110.25" x14ac:dyDescent="0.25">
      <c r="A943" s="26">
        <f>+'Key Dates'!$B$45+16</f>
        <v>45883</v>
      </c>
      <c r="B943" s="26">
        <f>+'Key Dates'!$B$45+16</f>
        <v>45883</v>
      </c>
      <c r="C943" s="42" t="s">
        <v>355</v>
      </c>
      <c r="D943" s="27" t="s">
        <v>164</v>
      </c>
      <c r="E943" s="28" t="s">
        <v>67</v>
      </c>
      <c r="F943" s="28" t="s">
        <v>74</v>
      </c>
    </row>
    <row r="944" spans="1:6" ht="110.25" x14ac:dyDescent="0.25">
      <c r="A944" s="26">
        <f>+'Key Dates'!$B$45+16</f>
        <v>45883</v>
      </c>
      <c r="B944" s="26">
        <f>+'Key Dates'!$B$45+16</f>
        <v>45883</v>
      </c>
      <c r="C944" s="42" t="s">
        <v>355</v>
      </c>
      <c r="D944" s="27" t="s">
        <v>164</v>
      </c>
      <c r="E944" s="28" t="s">
        <v>69</v>
      </c>
      <c r="F944" s="28" t="s">
        <v>74</v>
      </c>
    </row>
    <row r="945" spans="1:6" ht="110.25" x14ac:dyDescent="0.25">
      <c r="A945" s="26">
        <f>+'Key Dates'!$B$45+16</f>
        <v>45883</v>
      </c>
      <c r="B945" s="26">
        <f>+'Key Dates'!$B$45+16</f>
        <v>45883</v>
      </c>
      <c r="C945" s="42" t="s">
        <v>355</v>
      </c>
      <c r="D945" s="27" t="s">
        <v>164</v>
      </c>
      <c r="E945" s="28" t="s">
        <v>81</v>
      </c>
      <c r="F945" s="28" t="s">
        <v>74</v>
      </c>
    </row>
    <row r="946" spans="1:6" ht="110.25" x14ac:dyDescent="0.25">
      <c r="A946" s="26">
        <f>+'Key Dates'!$B$45+16</f>
        <v>45883</v>
      </c>
      <c r="B946" s="26">
        <f>+'Key Dates'!$B$45+16</f>
        <v>45883</v>
      </c>
      <c r="C946" s="42" t="s">
        <v>355</v>
      </c>
      <c r="D946" s="27" t="s">
        <v>164</v>
      </c>
      <c r="E946" s="28" t="s">
        <v>82</v>
      </c>
      <c r="F946" s="28" t="s">
        <v>74</v>
      </c>
    </row>
    <row r="947" spans="1:6" ht="110.25" x14ac:dyDescent="0.25">
      <c r="A947" s="26">
        <f>+'Key Dates'!$B$45+16</f>
        <v>45883</v>
      </c>
      <c r="B947" s="26">
        <f>+'Key Dates'!$B$45+16</f>
        <v>45883</v>
      </c>
      <c r="C947" s="42" t="s">
        <v>355</v>
      </c>
      <c r="D947" s="27" t="s">
        <v>164</v>
      </c>
      <c r="E947" s="28" t="s">
        <v>84</v>
      </c>
      <c r="F947" s="28" t="s">
        <v>74</v>
      </c>
    </row>
    <row r="948" spans="1:6" ht="110.25" x14ac:dyDescent="0.25">
      <c r="A948" s="26">
        <f>+'Key Dates'!$B$45+16</f>
        <v>45883</v>
      </c>
      <c r="B948" s="26">
        <f>+'Key Dates'!$B$45+16</f>
        <v>45883</v>
      </c>
      <c r="C948" s="42" t="s">
        <v>355</v>
      </c>
      <c r="D948" s="27" t="s">
        <v>164</v>
      </c>
      <c r="E948" s="28" t="s">
        <v>85</v>
      </c>
      <c r="F948" s="28" t="s">
        <v>74</v>
      </c>
    </row>
    <row r="949" spans="1:6" ht="141.75" x14ac:dyDescent="0.25">
      <c r="A949" s="26">
        <f>+'Key Dates'!$B$45+16</f>
        <v>45883</v>
      </c>
      <c r="B949" s="26">
        <f>+'Key Dates'!$B$45+16</f>
        <v>45883</v>
      </c>
      <c r="C949" s="42" t="s">
        <v>623</v>
      </c>
      <c r="D949" s="27" t="s">
        <v>287</v>
      </c>
      <c r="E949" s="28" t="s">
        <v>67</v>
      </c>
      <c r="F949" s="28" t="s">
        <v>105</v>
      </c>
    </row>
    <row r="950" spans="1:6" ht="141.75" x14ac:dyDescent="0.25">
      <c r="A950" s="26">
        <f>+'Key Dates'!$B$45+16</f>
        <v>45883</v>
      </c>
      <c r="B950" s="26">
        <f>+'Key Dates'!$B$45+16</f>
        <v>45883</v>
      </c>
      <c r="C950" s="42" t="s">
        <v>623</v>
      </c>
      <c r="D950" s="27" t="s">
        <v>287</v>
      </c>
      <c r="E950" s="28" t="s">
        <v>69</v>
      </c>
      <c r="F950" s="28" t="s">
        <v>105</v>
      </c>
    </row>
    <row r="951" spans="1:6" ht="141.75" x14ac:dyDescent="0.25">
      <c r="A951" s="26">
        <f>+'Key Dates'!$B$45+16</f>
        <v>45883</v>
      </c>
      <c r="B951" s="26">
        <f>+'Key Dates'!$B$45+16</f>
        <v>45883</v>
      </c>
      <c r="C951" s="42" t="s">
        <v>623</v>
      </c>
      <c r="D951" s="27" t="s">
        <v>287</v>
      </c>
      <c r="E951" s="28" t="s">
        <v>81</v>
      </c>
      <c r="F951" s="28" t="s">
        <v>105</v>
      </c>
    </row>
    <row r="952" spans="1:6" ht="141.75" x14ac:dyDescent="0.25">
      <c r="A952" s="26">
        <f>+'Key Dates'!$B$45+16</f>
        <v>45883</v>
      </c>
      <c r="B952" s="26">
        <f>+'Key Dates'!$B$45+16</f>
        <v>45883</v>
      </c>
      <c r="C952" s="42" t="s">
        <v>623</v>
      </c>
      <c r="D952" s="27" t="s">
        <v>287</v>
      </c>
      <c r="E952" s="28" t="s">
        <v>82</v>
      </c>
      <c r="F952" s="28" t="s">
        <v>105</v>
      </c>
    </row>
    <row r="953" spans="1:6" ht="141.75" x14ac:dyDescent="0.25">
      <c r="A953" s="26">
        <f>+'Key Dates'!$B$45+16</f>
        <v>45883</v>
      </c>
      <c r="B953" s="26">
        <f>+'Key Dates'!$B$45+16</f>
        <v>45883</v>
      </c>
      <c r="C953" s="42" t="s">
        <v>623</v>
      </c>
      <c r="D953" s="27" t="s">
        <v>287</v>
      </c>
      <c r="E953" s="28" t="s">
        <v>84</v>
      </c>
      <c r="F953" s="28" t="s">
        <v>105</v>
      </c>
    </row>
    <row r="954" spans="1:6" ht="141.75" x14ac:dyDescent="0.25">
      <c r="A954" s="26">
        <f>+'Key Dates'!$B$45+16</f>
        <v>45883</v>
      </c>
      <c r="B954" s="26">
        <f>+'Key Dates'!$B$45+16</f>
        <v>45883</v>
      </c>
      <c r="C954" s="42" t="s">
        <v>623</v>
      </c>
      <c r="D954" s="27" t="s">
        <v>287</v>
      </c>
      <c r="E954" s="28" t="s">
        <v>85</v>
      </c>
      <c r="F954" s="28" t="s">
        <v>105</v>
      </c>
    </row>
    <row r="955" spans="1:6" ht="126" x14ac:dyDescent="0.25">
      <c r="A955" s="26">
        <f>+'Key Dates'!$B$7+2</f>
        <v>45883</v>
      </c>
      <c r="B955" s="26">
        <f>+'Key Dates'!$B$7+3</f>
        <v>45884</v>
      </c>
      <c r="C955" s="42" t="s">
        <v>624</v>
      </c>
      <c r="D955" s="27" t="s">
        <v>356</v>
      </c>
      <c r="E955" s="28" t="s">
        <v>67</v>
      </c>
      <c r="F955" s="28" t="s">
        <v>91</v>
      </c>
    </row>
    <row r="956" spans="1:6" ht="126" x14ac:dyDescent="0.25">
      <c r="A956" s="26">
        <f>+'Key Dates'!$B$7+2</f>
        <v>45883</v>
      </c>
      <c r="B956" s="26">
        <f>+'Key Dates'!$B$7+3</f>
        <v>45884</v>
      </c>
      <c r="C956" s="42" t="s">
        <v>624</v>
      </c>
      <c r="D956" s="27" t="s">
        <v>356</v>
      </c>
      <c r="E956" s="28" t="s">
        <v>69</v>
      </c>
      <c r="F956" s="28" t="s">
        <v>91</v>
      </c>
    </row>
    <row r="957" spans="1:6" ht="126" x14ac:dyDescent="0.25">
      <c r="A957" s="26">
        <f>+'Key Dates'!$B$7+2</f>
        <v>45883</v>
      </c>
      <c r="B957" s="26">
        <f>+'Key Dates'!$B$7+3</f>
        <v>45884</v>
      </c>
      <c r="C957" s="42" t="s">
        <v>624</v>
      </c>
      <c r="D957" s="27" t="s">
        <v>356</v>
      </c>
      <c r="E957" s="28" t="s">
        <v>81</v>
      </c>
      <c r="F957" s="28" t="s">
        <v>91</v>
      </c>
    </row>
    <row r="958" spans="1:6" ht="126" x14ac:dyDescent="0.25">
      <c r="A958" s="26">
        <f>+'Key Dates'!$B$7+2</f>
        <v>45883</v>
      </c>
      <c r="B958" s="26">
        <f>+'Key Dates'!$B$7+3</f>
        <v>45884</v>
      </c>
      <c r="C958" s="42" t="s">
        <v>624</v>
      </c>
      <c r="D958" s="27" t="s">
        <v>356</v>
      </c>
      <c r="E958" s="28" t="s">
        <v>84</v>
      </c>
      <c r="F958" s="28" t="s">
        <v>91</v>
      </c>
    </row>
    <row r="959" spans="1:6" ht="78.75" x14ac:dyDescent="0.25">
      <c r="A959" s="26">
        <f>+'Key Dates'!$B$7+2</f>
        <v>45883</v>
      </c>
      <c r="B959" s="26">
        <f>+'Key Dates'!$B$7+8</f>
        <v>45889</v>
      </c>
      <c r="C959" s="42" t="s">
        <v>625</v>
      </c>
      <c r="D959" s="27" t="s">
        <v>357</v>
      </c>
      <c r="E959" s="28" t="s">
        <v>67</v>
      </c>
      <c r="F959" s="28" t="s">
        <v>91</v>
      </c>
    </row>
    <row r="960" spans="1:6" ht="78.75" x14ac:dyDescent="0.25">
      <c r="A960" s="26">
        <f>+'Key Dates'!$B$7+2</f>
        <v>45883</v>
      </c>
      <c r="B960" s="26">
        <f>+'Key Dates'!$B$7+8</f>
        <v>45889</v>
      </c>
      <c r="C960" s="42" t="s">
        <v>625</v>
      </c>
      <c r="D960" s="27" t="s">
        <v>357</v>
      </c>
      <c r="E960" s="28" t="s">
        <v>69</v>
      </c>
      <c r="F960" s="28" t="s">
        <v>91</v>
      </c>
    </row>
    <row r="961" spans="1:6" ht="78.75" x14ac:dyDescent="0.25">
      <c r="A961" s="26">
        <f>+'Key Dates'!$B$7+2</f>
        <v>45883</v>
      </c>
      <c r="B961" s="26">
        <f>+'Key Dates'!$B$7+8</f>
        <v>45889</v>
      </c>
      <c r="C961" s="42" t="s">
        <v>625</v>
      </c>
      <c r="D961" s="27" t="s">
        <v>357</v>
      </c>
      <c r="E961" s="28" t="s">
        <v>81</v>
      </c>
      <c r="F961" s="28" t="s">
        <v>91</v>
      </c>
    </row>
    <row r="962" spans="1:6" ht="78.75" x14ac:dyDescent="0.25">
      <c r="A962" s="26">
        <f>+'Key Dates'!$B$7+2</f>
        <v>45883</v>
      </c>
      <c r="B962" s="26">
        <f>+'Key Dates'!$B$7+8</f>
        <v>45889</v>
      </c>
      <c r="C962" s="42" t="s">
        <v>625</v>
      </c>
      <c r="D962" s="27" t="s">
        <v>357</v>
      </c>
      <c r="E962" s="28" t="s">
        <v>84</v>
      </c>
      <c r="F962" s="28" t="s">
        <v>91</v>
      </c>
    </row>
    <row r="963" spans="1:6" ht="78.75" x14ac:dyDescent="0.25">
      <c r="A963" s="26">
        <f>+'Key Dates'!$B$7+2</f>
        <v>45883</v>
      </c>
      <c r="B963" s="26">
        <f>+'Key Dates'!$B$7+18</f>
        <v>45899</v>
      </c>
      <c r="C963" s="42" t="s">
        <v>358</v>
      </c>
      <c r="D963" s="27" t="s">
        <v>359</v>
      </c>
      <c r="E963" s="28" t="s">
        <v>67</v>
      </c>
      <c r="F963" s="28" t="s">
        <v>114</v>
      </c>
    </row>
    <row r="964" spans="1:6" ht="78.75" x14ac:dyDescent="0.25">
      <c r="A964" s="26">
        <f>+'Key Dates'!$B$7+2</f>
        <v>45883</v>
      </c>
      <c r="B964" s="26">
        <f>+'Key Dates'!$B$7+18</f>
        <v>45899</v>
      </c>
      <c r="C964" s="42" t="s">
        <v>358</v>
      </c>
      <c r="D964" s="27" t="s">
        <v>359</v>
      </c>
      <c r="E964" s="28" t="s">
        <v>69</v>
      </c>
      <c r="F964" s="28" t="s">
        <v>114</v>
      </c>
    </row>
    <row r="965" spans="1:6" ht="78.75" x14ac:dyDescent="0.25">
      <c r="A965" s="26">
        <f>+'Key Dates'!$B$7+2</f>
        <v>45883</v>
      </c>
      <c r="B965" s="26">
        <f>+'Key Dates'!$B$7+18</f>
        <v>45899</v>
      </c>
      <c r="C965" s="42" t="s">
        <v>358</v>
      </c>
      <c r="D965" s="27" t="s">
        <v>359</v>
      </c>
      <c r="E965" s="28" t="s">
        <v>84</v>
      </c>
      <c r="F965" s="28" t="s">
        <v>114</v>
      </c>
    </row>
    <row r="966" spans="1:6" ht="78.75" x14ac:dyDescent="0.25">
      <c r="A966" s="26">
        <f>+'Key Dates'!$B$7+2</f>
        <v>45883</v>
      </c>
      <c r="B966" s="26">
        <f>+'Key Dates'!$B$7+18</f>
        <v>45899</v>
      </c>
      <c r="C966" s="42" t="s">
        <v>358</v>
      </c>
      <c r="D966" s="27" t="s">
        <v>359</v>
      </c>
      <c r="E966" s="28" t="s">
        <v>85</v>
      </c>
      <c r="F966" s="28" t="s">
        <v>114</v>
      </c>
    </row>
    <row r="967" spans="1:6" ht="78.75" x14ac:dyDescent="0.25">
      <c r="A967" s="26">
        <f>+'Key Dates'!$B$8-81</f>
        <v>45884</v>
      </c>
      <c r="B967" s="26">
        <f>+'Key Dates'!$B$8-81</f>
        <v>45884</v>
      </c>
      <c r="C967" s="43" t="s">
        <v>501</v>
      </c>
      <c r="D967" s="29" t="s">
        <v>66</v>
      </c>
      <c r="E967" s="30" t="s">
        <v>67</v>
      </c>
      <c r="F967" s="30" t="s">
        <v>68</v>
      </c>
    </row>
    <row r="968" spans="1:6" ht="78.75" x14ac:dyDescent="0.25">
      <c r="A968" s="26">
        <f>+'Key Dates'!$B$8-81</f>
        <v>45884</v>
      </c>
      <c r="B968" s="26">
        <f>+'Key Dates'!$B$8-81</f>
        <v>45884</v>
      </c>
      <c r="C968" s="43" t="s">
        <v>501</v>
      </c>
      <c r="D968" s="29" t="s">
        <v>66</v>
      </c>
      <c r="E968" s="30" t="s">
        <v>69</v>
      </c>
      <c r="F968" s="30" t="s">
        <v>68</v>
      </c>
    </row>
    <row r="969" spans="1:6" ht="78.75" x14ac:dyDescent="0.25">
      <c r="A969" s="26">
        <f>+'Key Dates'!$B$8-81</f>
        <v>45884</v>
      </c>
      <c r="B969" s="26">
        <f>+'Key Dates'!$B$8-81</f>
        <v>45884</v>
      </c>
      <c r="C969" s="43" t="s">
        <v>501</v>
      </c>
      <c r="D969" s="29" t="s">
        <v>66</v>
      </c>
      <c r="E969" s="30" t="s">
        <v>81</v>
      </c>
      <c r="F969" s="30" t="s">
        <v>68</v>
      </c>
    </row>
    <row r="970" spans="1:6" ht="78.75" x14ac:dyDescent="0.25">
      <c r="A970" s="26">
        <f>+'Key Dates'!$B$8-81</f>
        <v>45884</v>
      </c>
      <c r="B970" s="26">
        <f>+'Key Dates'!$B$8-81</f>
        <v>45884</v>
      </c>
      <c r="C970" s="43" t="s">
        <v>501</v>
      </c>
      <c r="D970" s="29" t="s">
        <v>66</v>
      </c>
      <c r="E970" s="30" t="s">
        <v>82</v>
      </c>
      <c r="F970" s="30" t="s">
        <v>68</v>
      </c>
    </row>
    <row r="971" spans="1:6" ht="78.75" x14ac:dyDescent="0.25">
      <c r="A971" s="26">
        <f>+'Key Dates'!$B$8-81</f>
        <v>45884</v>
      </c>
      <c r="B971" s="26">
        <f>+'Key Dates'!$B$8-81</f>
        <v>45884</v>
      </c>
      <c r="C971" s="43" t="s">
        <v>501</v>
      </c>
      <c r="D971" s="29" t="s">
        <v>66</v>
      </c>
      <c r="E971" s="30" t="s">
        <v>84</v>
      </c>
      <c r="F971" s="30" t="s">
        <v>68</v>
      </c>
    </row>
    <row r="972" spans="1:6" ht="78.75" x14ac:dyDescent="0.25">
      <c r="A972" s="26">
        <f>+'Key Dates'!$B$8-81</f>
        <v>45884</v>
      </c>
      <c r="B972" s="26">
        <f>+'Key Dates'!$B$8-81</f>
        <v>45884</v>
      </c>
      <c r="C972" s="43" t="s">
        <v>501</v>
      </c>
      <c r="D972" s="29" t="s">
        <v>66</v>
      </c>
      <c r="E972" s="30" t="s">
        <v>85</v>
      </c>
      <c r="F972" s="30" t="s">
        <v>68</v>
      </c>
    </row>
    <row r="973" spans="1:6" ht="31.5" x14ac:dyDescent="0.25">
      <c r="A973" s="26">
        <f>+'Key Dates'!$B$7+10</f>
        <v>45891</v>
      </c>
      <c r="B973" s="26">
        <f>+'Key Dates'!$B$7+10</f>
        <v>45891</v>
      </c>
      <c r="C973" s="42" t="s">
        <v>360</v>
      </c>
      <c r="D973" s="27" t="s">
        <v>361</v>
      </c>
      <c r="E973" s="28" t="s">
        <v>67</v>
      </c>
      <c r="F973" s="28" t="s">
        <v>101</v>
      </c>
    </row>
    <row r="974" spans="1:6" ht="31.5" x14ac:dyDescent="0.25">
      <c r="A974" s="26">
        <f>+'Key Dates'!$B$7+10</f>
        <v>45891</v>
      </c>
      <c r="B974" s="26">
        <f>+'Key Dates'!$B$7+10</f>
        <v>45891</v>
      </c>
      <c r="C974" s="42" t="s">
        <v>360</v>
      </c>
      <c r="D974" s="27" t="s">
        <v>361</v>
      </c>
      <c r="E974" s="28" t="s">
        <v>94</v>
      </c>
      <c r="F974" s="28" t="s">
        <v>101</v>
      </c>
    </row>
    <row r="975" spans="1:6" ht="78.75" x14ac:dyDescent="0.25">
      <c r="A975" s="26">
        <f>+'Key Dates'!$B$8-74</f>
        <v>45891</v>
      </c>
      <c r="B975" s="26">
        <f>+'Key Dates'!$B$8-74</f>
        <v>45891</v>
      </c>
      <c r="C975" s="42" t="s">
        <v>712</v>
      </c>
      <c r="D975" s="27" t="s">
        <v>280</v>
      </c>
      <c r="E975" s="28" t="s">
        <v>67</v>
      </c>
      <c r="F975" s="28" t="s">
        <v>114</v>
      </c>
    </row>
    <row r="976" spans="1:6" ht="78.75" x14ac:dyDescent="0.25">
      <c r="A976" s="26">
        <f>+'Key Dates'!$B$8-74</f>
        <v>45891</v>
      </c>
      <c r="B976" s="26">
        <f>+'Key Dates'!$B$8-74</f>
        <v>45891</v>
      </c>
      <c r="C976" s="42" t="s">
        <v>712</v>
      </c>
      <c r="D976" s="27" t="s">
        <v>280</v>
      </c>
      <c r="E976" s="28" t="s">
        <v>69</v>
      </c>
      <c r="F976" s="28" t="s">
        <v>114</v>
      </c>
    </row>
    <row r="977" spans="1:6" ht="78.75" x14ac:dyDescent="0.25">
      <c r="A977" s="26">
        <f>+'Key Dates'!$B$8-74</f>
        <v>45891</v>
      </c>
      <c r="B977" s="26">
        <f>+'Key Dates'!$B$8-74</f>
        <v>45891</v>
      </c>
      <c r="C977" s="42" t="s">
        <v>712</v>
      </c>
      <c r="D977" s="27" t="s">
        <v>280</v>
      </c>
      <c r="E977" s="28" t="s">
        <v>84</v>
      </c>
      <c r="F977" s="28" t="s">
        <v>114</v>
      </c>
    </row>
    <row r="978" spans="1:6" ht="78.75" x14ac:dyDescent="0.25">
      <c r="A978" s="26">
        <f>+'Key Dates'!$B$8-74</f>
        <v>45891</v>
      </c>
      <c r="B978" s="26">
        <f>+'Key Dates'!$B$8-74</f>
        <v>45891</v>
      </c>
      <c r="C978" s="42" t="s">
        <v>712</v>
      </c>
      <c r="D978" s="27" t="s">
        <v>280</v>
      </c>
      <c r="E978" s="28" t="s">
        <v>85</v>
      </c>
      <c r="F978" s="28" t="s">
        <v>114</v>
      </c>
    </row>
    <row r="979" spans="1:6" ht="47.25" x14ac:dyDescent="0.25">
      <c r="A979" s="26">
        <f>+'Key Dates'!$B$8-74</f>
        <v>45891</v>
      </c>
      <c r="B979" s="26">
        <f>+'Key Dates'!$B$8-74</f>
        <v>45891</v>
      </c>
      <c r="C979" s="42" t="s">
        <v>362</v>
      </c>
      <c r="D979" s="27" t="s">
        <v>363</v>
      </c>
      <c r="E979" s="28" t="s">
        <v>67</v>
      </c>
      <c r="F979" s="28" t="s">
        <v>105</v>
      </c>
    </row>
    <row r="980" spans="1:6" ht="47.25" x14ac:dyDescent="0.25">
      <c r="A980" s="26">
        <f>+'Key Dates'!$B$8-74</f>
        <v>45891</v>
      </c>
      <c r="B980" s="26">
        <f>+'Key Dates'!$B$8-74</f>
        <v>45891</v>
      </c>
      <c r="C980" s="42" t="s">
        <v>362</v>
      </c>
      <c r="D980" s="27" t="s">
        <v>363</v>
      </c>
      <c r="E980" s="28" t="s">
        <v>69</v>
      </c>
      <c r="F980" s="28" t="s">
        <v>105</v>
      </c>
    </row>
    <row r="981" spans="1:6" ht="47.25" x14ac:dyDescent="0.25">
      <c r="A981" s="26">
        <f>+'Key Dates'!$B$8-74</f>
        <v>45891</v>
      </c>
      <c r="B981" s="26">
        <f>+'Key Dates'!$B$8-74</f>
        <v>45891</v>
      </c>
      <c r="C981" s="42" t="s">
        <v>362</v>
      </c>
      <c r="D981" s="27" t="s">
        <v>363</v>
      </c>
      <c r="E981" s="28" t="s">
        <v>81</v>
      </c>
      <c r="F981" s="28" t="s">
        <v>105</v>
      </c>
    </row>
    <row r="982" spans="1:6" ht="47.25" x14ac:dyDescent="0.25">
      <c r="A982" s="26">
        <f>+'Key Dates'!$B$8-74</f>
        <v>45891</v>
      </c>
      <c r="B982" s="26">
        <f>+'Key Dates'!$B$8-74</f>
        <v>45891</v>
      </c>
      <c r="C982" s="42" t="s">
        <v>362</v>
      </c>
      <c r="D982" s="27" t="s">
        <v>363</v>
      </c>
      <c r="E982" s="28" t="s">
        <v>82</v>
      </c>
      <c r="F982" s="28" t="s">
        <v>105</v>
      </c>
    </row>
    <row r="983" spans="1:6" ht="51" x14ac:dyDescent="0.25">
      <c r="A983" s="26">
        <f>+'Key Dates'!$B$8-74</f>
        <v>45891</v>
      </c>
      <c r="B983" s="26">
        <f>+'Key Dates'!$B$8-74</f>
        <v>45891</v>
      </c>
      <c r="C983" s="42" t="s">
        <v>362</v>
      </c>
      <c r="D983" s="27" t="s">
        <v>363</v>
      </c>
      <c r="E983" s="28" t="s">
        <v>84</v>
      </c>
      <c r="F983" s="28" t="s">
        <v>105</v>
      </c>
    </row>
    <row r="984" spans="1:6" ht="51" x14ac:dyDescent="0.25">
      <c r="A984" s="26">
        <f>+'Key Dates'!$B$8-74</f>
        <v>45891</v>
      </c>
      <c r="B984" s="26">
        <f>+'Key Dates'!$B$8-74</f>
        <v>45891</v>
      </c>
      <c r="C984" s="42" t="s">
        <v>362</v>
      </c>
      <c r="D984" s="27" t="s">
        <v>363</v>
      </c>
      <c r="E984" s="28" t="s">
        <v>85</v>
      </c>
      <c r="F984" s="28" t="s">
        <v>105</v>
      </c>
    </row>
    <row r="985" spans="1:6" ht="51" x14ac:dyDescent="0.25">
      <c r="A985" s="26">
        <f>+'Key Dates'!$B$8-70</f>
        <v>45895</v>
      </c>
      <c r="B985" s="26">
        <f>+'Key Dates'!$B$8-70</f>
        <v>45895</v>
      </c>
      <c r="C985" s="42" t="s">
        <v>364</v>
      </c>
      <c r="D985" s="27" t="s">
        <v>71</v>
      </c>
      <c r="E985" s="28" t="s">
        <v>67</v>
      </c>
      <c r="F985" s="28" t="s">
        <v>284</v>
      </c>
    </row>
    <row r="986" spans="1:6" ht="51" x14ac:dyDescent="0.25">
      <c r="A986" s="26">
        <f>+'Key Dates'!$B$8-70</f>
        <v>45895</v>
      </c>
      <c r="B986" s="26">
        <f>+'Key Dates'!$B$8-70</f>
        <v>45895</v>
      </c>
      <c r="C986" s="42" t="s">
        <v>364</v>
      </c>
      <c r="D986" s="27" t="s">
        <v>71</v>
      </c>
      <c r="E986" s="28" t="s">
        <v>69</v>
      </c>
      <c r="F986" s="28" t="s">
        <v>284</v>
      </c>
    </row>
    <row r="987" spans="1:6" ht="51" x14ac:dyDescent="0.25">
      <c r="A987" s="26">
        <f>+'Key Dates'!$B$8-70</f>
        <v>45895</v>
      </c>
      <c r="B987" s="26">
        <f>+'Key Dates'!$B$8-70</f>
        <v>45895</v>
      </c>
      <c r="C987" s="42" t="s">
        <v>364</v>
      </c>
      <c r="D987" s="27" t="s">
        <v>71</v>
      </c>
      <c r="E987" s="28" t="s">
        <v>81</v>
      </c>
      <c r="F987" s="28" t="s">
        <v>284</v>
      </c>
    </row>
    <row r="988" spans="1:6" ht="51" x14ac:dyDescent="0.25">
      <c r="A988" s="26">
        <f>+'Key Dates'!$B$8-70</f>
        <v>45895</v>
      </c>
      <c r="B988" s="26">
        <f>+'Key Dates'!$B$8-70</f>
        <v>45895</v>
      </c>
      <c r="C988" s="42" t="s">
        <v>364</v>
      </c>
      <c r="D988" s="27" t="s">
        <v>71</v>
      </c>
      <c r="E988" s="28" t="s">
        <v>82</v>
      </c>
      <c r="F988" s="28" t="s">
        <v>284</v>
      </c>
    </row>
    <row r="989" spans="1:6" ht="51" x14ac:dyDescent="0.25">
      <c r="A989" s="26">
        <f>+'Key Dates'!$B$8-70</f>
        <v>45895</v>
      </c>
      <c r="B989" s="26">
        <f>+'Key Dates'!$B$8-70</f>
        <v>45895</v>
      </c>
      <c r="C989" s="42" t="s">
        <v>364</v>
      </c>
      <c r="D989" s="27" t="s">
        <v>71</v>
      </c>
      <c r="E989" s="28" t="s">
        <v>84</v>
      </c>
      <c r="F989" s="28" t="s">
        <v>284</v>
      </c>
    </row>
    <row r="990" spans="1:6" ht="51" x14ac:dyDescent="0.25">
      <c r="A990" s="26">
        <f>+'Key Dates'!$B$8-70</f>
        <v>45895</v>
      </c>
      <c r="B990" s="26">
        <f>+'Key Dates'!$B$8-70</f>
        <v>45895</v>
      </c>
      <c r="C990" s="42" t="s">
        <v>364</v>
      </c>
      <c r="D990" s="27" t="s">
        <v>71</v>
      </c>
      <c r="E990" s="28" t="s">
        <v>85</v>
      </c>
      <c r="F990" s="28" t="s">
        <v>284</v>
      </c>
    </row>
    <row r="991" spans="1:6" ht="110.25" x14ac:dyDescent="0.25">
      <c r="A991" s="26">
        <f>+'Key Dates'!$B$8-66</f>
        <v>45899</v>
      </c>
      <c r="B991" s="26">
        <f>+'Key Dates'!$B$8-66</f>
        <v>45899</v>
      </c>
      <c r="C991" s="43" t="s">
        <v>502</v>
      </c>
      <c r="D991" s="29" t="s">
        <v>123</v>
      </c>
      <c r="E991" s="30" t="s">
        <v>67</v>
      </c>
      <c r="F991" s="30" t="s">
        <v>68</v>
      </c>
    </row>
    <row r="992" spans="1:6" ht="110.25" x14ac:dyDescent="0.25">
      <c r="A992" s="26">
        <f>+'Key Dates'!$B$8-66</f>
        <v>45899</v>
      </c>
      <c r="B992" s="26">
        <f>+'Key Dates'!$B$8-66</f>
        <v>45899</v>
      </c>
      <c r="C992" s="43" t="s">
        <v>502</v>
      </c>
      <c r="D992" s="29" t="s">
        <v>123</v>
      </c>
      <c r="E992" s="30" t="s">
        <v>69</v>
      </c>
      <c r="F992" s="30" t="s">
        <v>68</v>
      </c>
    </row>
    <row r="993" spans="1:6" ht="110.25" x14ac:dyDescent="0.25">
      <c r="A993" s="26">
        <f>+'Key Dates'!$B$8-66</f>
        <v>45899</v>
      </c>
      <c r="B993" s="26">
        <f>+'Key Dates'!$B$8-66</f>
        <v>45899</v>
      </c>
      <c r="C993" s="43" t="s">
        <v>502</v>
      </c>
      <c r="D993" s="29" t="s">
        <v>123</v>
      </c>
      <c r="E993" s="30" t="s">
        <v>81</v>
      </c>
      <c r="F993" s="30" t="s">
        <v>68</v>
      </c>
    </row>
    <row r="994" spans="1:6" ht="110.25" x14ac:dyDescent="0.25">
      <c r="A994" s="26">
        <f>+'Key Dates'!$B$8-66</f>
        <v>45899</v>
      </c>
      <c r="B994" s="26">
        <f>+'Key Dates'!$B$8-66</f>
        <v>45899</v>
      </c>
      <c r="C994" s="43" t="s">
        <v>502</v>
      </c>
      <c r="D994" s="29" t="s">
        <v>123</v>
      </c>
      <c r="E994" s="30" t="s">
        <v>82</v>
      </c>
      <c r="F994" s="30" t="s">
        <v>68</v>
      </c>
    </row>
    <row r="995" spans="1:6" ht="110.25" x14ac:dyDescent="0.25">
      <c r="A995" s="26">
        <f>+'Key Dates'!$B$8-66</f>
        <v>45899</v>
      </c>
      <c r="B995" s="26">
        <f>+'Key Dates'!$B$8-66</f>
        <v>45899</v>
      </c>
      <c r="C995" s="43" t="s">
        <v>502</v>
      </c>
      <c r="D995" s="29" t="s">
        <v>123</v>
      </c>
      <c r="E995" s="30" t="s">
        <v>84</v>
      </c>
      <c r="F995" s="30" t="s">
        <v>68</v>
      </c>
    </row>
    <row r="996" spans="1:6" ht="110.25" x14ac:dyDescent="0.25">
      <c r="A996" s="26">
        <f>+'Key Dates'!$B$8-66</f>
        <v>45899</v>
      </c>
      <c r="B996" s="26">
        <f>+'Key Dates'!$B$8-66</f>
        <v>45899</v>
      </c>
      <c r="C996" s="43" t="s">
        <v>502</v>
      </c>
      <c r="D996" s="29" t="s">
        <v>123</v>
      </c>
      <c r="E996" s="30" t="s">
        <v>85</v>
      </c>
      <c r="F996" s="30" t="s">
        <v>68</v>
      </c>
    </row>
    <row r="997" spans="1:6" ht="31.5" x14ac:dyDescent="0.25">
      <c r="A997" s="26">
        <f>+'Key Dates'!$B$15</f>
        <v>45901</v>
      </c>
      <c r="B997" s="26">
        <f>+'Key Dates'!$B$15</f>
        <v>45901</v>
      </c>
      <c r="C997" s="46" t="s">
        <v>626</v>
      </c>
      <c r="D997" s="29" t="s">
        <v>75</v>
      </c>
      <c r="E997" s="30" t="s">
        <v>76</v>
      </c>
      <c r="F997" s="30" t="s">
        <v>76</v>
      </c>
    </row>
    <row r="998" spans="1:6" ht="126" x14ac:dyDescent="0.25">
      <c r="A998" s="26">
        <f>+'Key Dates'!$B$8-61</f>
        <v>45904</v>
      </c>
      <c r="B998" s="26">
        <f>+'Key Dates'!$B$8-61</f>
        <v>45904</v>
      </c>
      <c r="C998" s="43" t="s">
        <v>503</v>
      </c>
      <c r="D998" s="29" t="s">
        <v>123</v>
      </c>
      <c r="E998" s="30" t="s">
        <v>67</v>
      </c>
      <c r="F998" s="30" t="s">
        <v>68</v>
      </c>
    </row>
    <row r="999" spans="1:6" ht="126" x14ac:dyDescent="0.25">
      <c r="A999" s="26">
        <f>+'Key Dates'!$B$8-61</f>
        <v>45904</v>
      </c>
      <c r="B999" s="26">
        <f>+'Key Dates'!$B$8-61</f>
        <v>45904</v>
      </c>
      <c r="C999" s="43" t="s">
        <v>503</v>
      </c>
      <c r="D999" s="29" t="s">
        <v>123</v>
      </c>
      <c r="E999" s="30" t="s">
        <v>69</v>
      </c>
      <c r="F999" s="30" t="s">
        <v>68</v>
      </c>
    </row>
    <row r="1000" spans="1:6" ht="126" x14ac:dyDescent="0.25">
      <c r="A1000" s="26">
        <f>+'Key Dates'!$B$8-61</f>
        <v>45904</v>
      </c>
      <c r="B1000" s="26">
        <f>+'Key Dates'!$B$8-61</f>
        <v>45904</v>
      </c>
      <c r="C1000" s="43" t="s">
        <v>503</v>
      </c>
      <c r="D1000" s="29" t="s">
        <v>123</v>
      </c>
      <c r="E1000" s="30" t="s">
        <v>81</v>
      </c>
      <c r="F1000" s="30" t="s">
        <v>68</v>
      </c>
    </row>
    <row r="1001" spans="1:6" ht="126" x14ac:dyDescent="0.25">
      <c r="A1001" s="26">
        <f>+'Key Dates'!$B$8-61</f>
        <v>45904</v>
      </c>
      <c r="B1001" s="26">
        <f>+'Key Dates'!$B$8-61</f>
        <v>45904</v>
      </c>
      <c r="C1001" s="43" t="s">
        <v>503</v>
      </c>
      <c r="D1001" s="29" t="s">
        <v>123</v>
      </c>
      <c r="E1001" s="30" t="s">
        <v>82</v>
      </c>
      <c r="F1001" s="30" t="s">
        <v>68</v>
      </c>
    </row>
    <row r="1002" spans="1:6" ht="126" x14ac:dyDescent="0.25">
      <c r="A1002" s="26">
        <f>+'Key Dates'!$B$8-61</f>
        <v>45904</v>
      </c>
      <c r="B1002" s="26">
        <f>+'Key Dates'!$B$8-61</f>
        <v>45904</v>
      </c>
      <c r="C1002" s="43" t="s">
        <v>503</v>
      </c>
      <c r="D1002" s="29" t="s">
        <v>123</v>
      </c>
      <c r="E1002" s="30" t="s">
        <v>84</v>
      </c>
      <c r="F1002" s="30" t="s">
        <v>68</v>
      </c>
    </row>
    <row r="1003" spans="1:6" ht="126" x14ac:dyDescent="0.25">
      <c r="A1003" s="26">
        <f>+'Key Dates'!$B$8-61</f>
        <v>45904</v>
      </c>
      <c r="B1003" s="26">
        <f>+'Key Dates'!$B$8-61</f>
        <v>45904</v>
      </c>
      <c r="C1003" s="43" t="s">
        <v>503</v>
      </c>
      <c r="D1003" s="29" t="s">
        <v>123</v>
      </c>
      <c r="E1003" s="30" t="s">
        <v>85</v>
      </c>
      <c r="F1003" s="30" t="s">
        <v>68</v>
      </c>
    </row>
    <row r="1004" spans="1:6" ht="94.5" x14ac:dyDescent="0.25">
      <c r="A1004" s="26">
        <f>+'Key Dates'!$B$8-61</f>
        <v>45904</v>
      </c>
      <c r="B1004" s="26">
        <f>+'Key Dates'!$B$8-61</f>
        <v>45904</v>
      </c>
      <c r="C1004" s="42" t="s">
        <v>627</v>
      </c>
      <c r="D1004" s="27" t="s">
        <v>256</v>
      </c>
      <c r="E1004" s="28" t="s">
        <v>67</v>
      </c>
      <c r="F1004" s="28" t="s">
        <v>108</v>
      </c>
    </row>
    <row r="1005" spans="1:6" ht="94.5" x14ac:dyDescent="0.25">
      <c r="A1005" s="26">
        <f>+'Key Dates'!$B$8-61</f>
        <v>45904</v>
      </c>
      <c r="B1005" s="26">
        <f>+'Key Dates'!$B$8-61</f>
        <v>45904</v>
      </c>
      <c r="C1005" s="42" t="s">
        <v>627</v>
      </c>
      <c r="D1005" s="27" t="s">
        <v>256</v>
      </c>
      <c r="E1005" s="28" t="s">
        <v>69</v>
      </c>
      <c r="F1005" s="28" t="s">
        <v>108</v>
      </c>
    </row>
    <row r="1006" spans="1:6" ht="94.5" x14ac:dyDescent="0.25">
      <c r="A1006" s="26">
        <f>+'Key Dates'!$B$8-61</f>
        <v>45904</v>
      </c>
      <c r="B1006" s="26">
        <f>+'Key Dates'!$B$8-61</f>
        <v>45904</v>
      </c>
      <c r="C1006" s="42" t="s">
        <v>627</v>
      </c>
      <c r="D1006" s="27" t="s">
        <v>256</v>
      </c>
      <c r="E1006" s="28" t="s">
        <v>81</v>
      </c>
      <c r="F1006" s="28" t="s">
        <v>108</v>
      </c>
    </row>
    <row r="1007" spans="1:6" ht="94.5" x14ac:dyDescent="0.25">
      <c r="A1007" s="26">
        <f>+'Key Dates'!$B$8-61</f>
        <v>45904</v>
      </c>
      <c r="B1007" s="26">
        <f>+'Key Dates'!$B$8-61</f>
        <v>45904</v>
      </c>
      <c r="C1007" s="42" t="s">
        <v>627</v>
      </c>
      <c r="D1007" s="27" t="s">
        <v>256</v>
      </c>
      <c r="E1007" s="28" t="s">
        <v>82</v>
      </c>
      <c r="F1007" s="28" t="s">
        <v>108</v>
      </c>
    </row>
    <row r="1008" spans="1:6" ht="94.5" x14ac:dyDescent="0.25">
      <c r="A1008" s="26">
        <f>+'Key Dates'!$B$8-60</f>
        <v>45905</v>
      </c>
      <c r="B1008" s="26">
        <f>+'Key Dates'!$B$8-60</f>
        <v>45905</v>
      </c>
      <c r="C1008" s="43" t="s">
        <v>628</v>
      </c>
      <c r="D1008" s="29" t="s">
        <v>131</v>
      </c>
      <c r="E1008" s="30" t="s">
        <v>67</v>
      </c>
      <c r="F1008" s="30" t="s">
        <v>68</v>
      </c>
    </row>
    <row r="1009" spans="1:6" ht="94.5" x14ac:dyDescent="0.25">
      <c r="A1009" s="26">
        <f>+'Key Dates'!$B$8-60</f>
        <v>45905</v>
      </c>
      <c r="B1009" s="26">
        <f>+'Key Dates'!$B$8-60</f>
        <v>45905</v>
      </c>
      <c r="C1009" s="43" t="s">
        <v>628</v>
      </c>
      <c r="D1009" s="29" t="s">
        <v>131</v>
      </c>
      <c r="E1009" s="30" t="s">
        <v>69</v>
      </c>
      <c r="F1009" s="30" t="s">
        <v>68</v>
      </c>
    </row>
    <row r="1010" spans="1:6" ht="94.5" x14ac:dyDescent="0.25">
      <c r="A1010" s="26">
        <f>+'Key Dates'!$B$8-60</f>
        <v>45905</v>
      </c>
      <c r="B1010" s="26">
        <f>+'Key Dates'!$B$8-60</f>
        <v>45905</v>
      </c>
      <c r="C1010" s="43" t="s">
        <v>628</v>
      </c>
      <c r="D1010" s="29" t="s">
        <v>131</v>
      </c>
      <c r="E1010" s="30" t="s">
        <v>81</v>
      </c>
      <c r="F1010" s="30" t="s">
        <v>68</v>
      </c>
    </row>
    <row r="1011" spans="1:6" ht="94.5" x14ac:dyDescent="0.25">
      <c r="A1011" s="26">
        <f>+'Key Dates'!$B$8-60</f>
        <v>45905</v>
      </c>
      <c r="B1011" s="26">
        <f>+'Key Dates'!$B$8-60</f>
        <v>45905</v>
      </c>
      <c r="C1011" s="43" t="s">
        <v>628</v>
      </c>
      <c r="D1011" s="29" t="s">
        <v>131</v>
      </c>
      <c r="E1011" s="30" t="s">
        <v>82</v>
      </c>
      <c r="F1011" s="30" t="s">
        <v>68</v>
      </c>
    </row>
    <row r="1012" spans="1:6" ht="94.5" x14ac:dyDescent="0.25">
      <c r="A1012" s="26">
        <f>+'Key Dates'!$B$8-60</f>
        <v>45905</v>
      </c>
      <c r="B1012" s="26">
        <f>+'Key Dates'!$B$8-60</f>
        <v>45905</v>
      </c>
      <c r="C1012" s="43" t="s">
        <v>628</v>
      </c>
      <c r="D1012" s="29" t="s">
        <v>131</v>
      </c>
      <c r="E1012" s="30" t="s">
        <v>84</v>
      </c>
      <c r="F1012" s="30" t="s">
        <v>68</v>
      </c>
    </row>
    <row r="1013" spans="1:6" ht="94.5" x14ac:dyDescent="0.25">
      <c r="A1013" s="26">
        <f>+'Key Dates'!$B$8-60</f>
        <v>45905</v>
      </c>
      <c r="B1013" s="26">
        <f>+'Key Dates'!$B$8-60</f>
        <v>45905</v>
      </c>
      <c r="C1013" s="43" t="s">
        <v>628</v>
      </c>
      <c r="D1013" s="29" t="s">
        <v>131</v>
      </c>
      <c r="E1013" s="30" t="s">
        <v>85</v>
      </c>
      <c r="F1013" s="30" t="s">
        <v>68</v>
      </c>
    </row>
    <row r="1014" spans="1:6" ht="110.25" x14ac:dyDescent="0.25">
      <c r="A1014" s="26">
        <f>+'Key Dates'!$B$8-60</f>
        <v>45905</v>
      </c>
      <c r="B1014" s="26">
        <f>+'Key Dates'!$B$8-60</f>
        <v>45905</v>
      </c>
      <c r="C1014" s="43" t="s">
        <v>629</v>
      </c>
      <c r="D1014" s="29" t="s">
        <v>492</v>
      </c>
      <c r="E1014" s="30" t="s">
        <v>67</v>
      </c>
      <c r="F1014" s="30" t="s">
        <v>101</v>
      </c>
    </row>
    <row r="1015" spans="1:6" ht="110.25" x14ac:dyDescent="0.25">
      <c r="A1015" s="26">
        <f>+'Key Dates'!$B$8-60</f>
        <v>45905</v>
      </c>
      <c r="B1015" s="26">
        <f>+'Key Dates'!$B$8-60</f>
        <v>45905</v>
      </c>
      <c r="C1015" s="43" t="s">
        <v>629</v>
      </c>
      <c r="D1015" s="29" t="s">
        <v>492</v>
      </c>
      <c r="E1015" s="30" t="s">
        <v>69</v>
      </c>
      <c r="F1015" s="30" t="s">
        <v>101</v>
      </c>
    </row>
    <row r="1016" spans="1:6" ht="110.25" x14ac:dyDescent="0.25">
      <c r="A1016" s="26">
        <f>+'Key Dates'!$B$8-60</f>
        <v>45905</v>
      </c>
      <c r="B1016" s="26">
        <f>+'Key Dates'!$B$8-60</f>
        <v>45905</v>
      </c>
      <c r="C1016" s="43" t="s">
        <v>629</v>
      </c>
      <c r="D1016" s="29" t="s">
        <v>492</v>
      </c>
      <c r="E1016" s="30" t="s">
        <v>81</v>
      </c>
      <c r="F1016" s="30" t="s">
        <v>101</v>
      </c>
    </row>
    <row r="1017" spans="1:6" ht="110.25" x14ac:dyDescent="0.25">
      <c r="A1017" s="26">
        <f>+'Key Dates'!$B$8-60</f>
        <v>45905</v>
      </c>
      <c r="B1017" s="26">
        <f>+'Key Dates'!$B$8-60</f>
        <v>45905</v>
      </c>
      <c r="C1017" s="43" t="s">
        <v>629</v>
      </c>
      <c r="D1017" s="29" t="s">
        <v>492</v>
      </c>
      <c r="E1017" s="30" t="s">
        <v>82</v>
      </c>
      <c r="F1017" s="30" t="s">
        <v>101</v>
      </c>
    </row>
    <row r="1018" spans="1:6" ht="110.25" x14ac:dyDescent="0.25">
      <c r="A1018" s="26">
        <f>+'Key Dates'!$B$8-60</f>
        <v>45905</v>
      </c>
      <c r="B1018" s="26">
        <f>+'Key Dates'!$B$8-60</f>
        <v>45905</v>
      </c>
      <c r="C1018" s="43" t="s">
        <v>629</v>
      </c>
      <c r="D1018" s="29" t="s">
        <v>492</v>
      </c>
      <c r="E1018" s="30" t="s">
        <v>84</v>
      </c>
      <c r="F1018" s="30" t="s">
        <v>101</v>
      </c>
    </row>
    <row r="1019" spans="1:6" ht="110.25" x14ac:dyDescent="0.25">
      <c r="A1019" s="26">
        <f>+'Key Dates'!$B$8-60</f>
        <v>45905</v>
      </c>
      <c r="B1019" s="26">
        <f>+'Key Dates'!$B$8-60</f>
        <v>45905</v>
      </c>
      <c r="C1019" s="43" t="s">
        <v>629</v>
      </c>
      <c r="D1019" s="29" t="s">
        <v>492</v>
      </c>
      <c r="E1019" s="30" t="s">
        <v>85</v>
      </c>
      <c r="F1019" s="30" t="s">
        <v>101</v>
      </c>
    </row>
    <row r="1020" spans="1:6" ht="63" x14ac:dyDescent="0.25">
      <c r="A1020" s="26">
        <f>+'Key Dates'!$B$8-60</f>
        <v>45905</v>
      </c>
      <c r="B1020" s="26">
        <f>+'Key Dates'!$B$8-60</f>
        <v>45905</v>
      </c>
      <c r="C1020" s="42" t="s">
        <v>630</v>
      </c>
      <c r="D1020" s="27" t="s">
        <v>107</v>
      </c>
      <c r="E1020" s="28" t="s">
        <v>67</v>
      </c>
      <c r="F1020" s="28" t="s">
        <v>108</v>
      </c>
    </row>
    <row r="1021" spans="1:6" ht="63" x14ac:dyDescent="0.25">
      <c r="A1021" s="26">
        <f>+'Key Dates'!$B$8-60</f>
        <v>45905</v>
      </c>
      <c r="B1021" s="26">
        <f>+'Key Dates'!$B$8-60</f>
        <v>45905</v>
      </c>
      <c r="C1021" s="42" t="s">
        <v>630</v>
      </c>
      <c r="D1021" s="27" t="s">
        <v>107</v>
      </c>
      <c r="E1021" s="28" t="s">
        <v>69</v>
      </c>
      <c r="F1021" s="28" t="s">
        <v>108</v>
      </c>
    </row>
    <row r="1022" spans="1:6" ht="63" x14ac:dyDescent="0.25">
      <c r="A1022" s="26">
        <f>+'Key Dates'!$B$8-60</f>
        <v>45905</v>
      </c>
      <c r="B1022" s="26">
        <f>+'Key Dates'!$B$8-60</f>
        <v>45905</v>
      </c>
      <c r="C1022" s="42" t="s">
        <v>630</v>
      </c>
      <c r="D1022" s="27" t="s">
        <v>107</v>
      </c>
      <c r="E1022" s="28" t="s">
        <v>81</v>
      </c>
      <c r="F1022" s="28" t="s">
        <v>108</v>
      </c>
    </row>
    <row r="1023" spans="1:6" ht="63" x14ac:dyDescent="0.25">
      <c r="A1023" s="26">
        <f>+'Key Dates'!$B$8-60</f>
        <v>45905</v>
      </c>
      <c r="B1023" s="26">
        <f>+'Key Dates'!$B$8-60</f>
        <v>45905</v>
      </c>
      <c r="C1023" s="42" t="s">
        <v>630</v>
      </c>
      <c r="D1023" s="27" t="s">
        <v>107</v>
      </c>
      <c r="E1023" s="28" t="s">
        <v>82</v>
      </c>
      <c r="F1023" s="28" t="s">
        <v>108</v>
      </c>
    </row>
    <row r="1024" spans="1:6" ht="78.75" x14ac:dyDescent="0.25">
      <c r="A1024" s="26">
        <f>+'Key Dates'!$B$8-49</f>
        <v>45916</v>
      </c>
      <c r="B1024" s="26">
        <f>+'Key Dates'!$B$8-3</f>
        <v>45962</v>
      </c>
      <c r="C1024" s="43" t="s">
        <v>631</v>
      </c>
      <c r="D1024" s="27" t="s">
        <v>126</v>
      </c>
      <c r="E1024" s="28" t="s">
        <v>67</v>
      </c>
      <c r="F1024" s="28" t="s">
        <v>108</v>
      </c>
    </row>
    <row r="1025" spans="1:6" ht="78.75" x14ac:dyDescent="0.25">
      <c r="A1025" s="26">
        <f>+'Key Dates'!$B$8-49</f>
        <v>45916</v>
      </c>
      <c r="B1025" s="26">
        <f>+'Key Dates'!$B$8-3</f>
        <v>45962</v>
      </c>
      <c r="C1025" s="43" t="s">
        <v>631</v>
      </c>
      <c r="D1025" s="27" t="s">
        <v>126</v>
      </c>
      <c r="E1025" s="28" t="s">
        <v>69</v>
      </c>
      <c r="F1025" s="28" t="s">
        <v>108</v>
      </c>
    </row>
    <row r="1026" spans="1:6" ht="78.75" x14ac:dyDescent="0.25">
      <c r="A1026" s="26">
        <f>+'Key Dates'!$B$8-49</f>
        <v>45916</v>
      </c>
      <c r="B1026" s="26">
        <f>+'Key Dates'!$B$8-3</f>
        <v>45962</v>
      </c>
      <c r="C1026" s="43" t="s">
        <v>631</v>
      </c>
      <c r="D1026" s="27" t="s">
        <v>126</v>
      </c>
      <c r="E1026" s="28" t="s">
        <v>81</v>
      </c>
      <c r="F1026" s="28" t="s">
        <v>108</v>
      </c>
    </row>
    <row r="1027" spans="1:6" ht="78.75" x14ac:dyDescent="0.25">
      <c r="A1027" s="26">
        <f>+'Key Dates'!$B$8-49</f>
        <v>45916</v>
      </c>
      <c r="B1027" s="26">
        <f>+'Key Dates'!$B$8-3</f>
        <v>45962</v>
      </c>
      <c r="C1027" s="43" t="s">
        <v>631</v>
      </c>
      <c r="D1027" s="27" t="s">
        <v>126</v>
      </c>
      <c r="E1027" s="28" t="s">
        <v>82</v>
      </c>
      <c r="F1027" s="28" t="s">
        <v>108</v>
      </c>
    </row>
    <row r="1028" spans="1:6" ht="78.75" x14ac:dyDescent="0.25">
      <c r="A1028" s="26">
        <f>+'Key Dates'!$B$8-49</f>
        <v>45916</v>
      </c>
      <c r="B1028" s="26">
        <f>+'Key Dates'!$B$8-3</f>
        <v>45962</v>
      </c>
      <c r="C1028" s="43" t="s">
        <v>631</v>
      </c>
      <c r="D1028" s="27" t="s">
        <v>126</v>
      </c>
      <c r="E1028" s="28" t="s">
        <v>84</v>
      </c>
      <c r="F1028" s="28" t="s">
        <v>108</v>
      </c>
    </row>
    <row r="1029" spans="1:6" ht="78.75" x14ac:dyDescent="0.25">
      <c r="A1029" s="26">
        <f>+'Key Dates'!$B$8-49</f>
        <v>45916</v>
      </c>
      <c r="B1029" s="26">
        <f>+'Key Dates'!$B$8-3</f>
        <v>45962</v>
      </c>
      <c r="C1029" s="43" t="s">
        <v>631</v>
      </c>
      <c r="D1029" s="27" t="s">
        <v>126</v>
      </c>
      <c r="E1029" s="28" t="s">
        <v>85</v>
      </c>
      <c r="F1029" s="28" t="s">
        <v>108</v>
      </c>
    </row>
    <row r="1030" spans="1:6" ht="31.5" x14ac:dyDescent="0.25">
      <c r="A1030" s="33">
        <f>+'Key Dates'!$B$8-48</f>
        <v>45917</v>
      </c>
      <c r="B1030" s="33">
        <f>+'Key Dates'!$B$8-48</f>
        <v>45917</v>
      </c>
      <c r="C1030" s="42" t="s">
        <v>365</v>
      </c>
      <c r="D1030" s="27" t="s">
        <v>366</v>
      </c>
      <c r="E1030" s="28" t="s">
        <v>67</v>
      </c>
      <c r="F1030" s="28" t="s">
        <v>101</v>
      </c>
    </row>
    <row r="1031" spans="1:6" ht="31.5" x14ac:dyDescent="0.25">
      <c r="A1031" s="33">
        <f>+'Key Dates'!$B$8-48</f>
        <v>45917</v>
      </c>
      <c r="B1031" s="33">
        <f>+'Key Dates'!$B$8-48</f>
        <v>45917</v>
      </c>
      <c r="C1031" s="42" t="s">
        <v>365</v>
      </c>
      <c r="D1031" s="27" t="s">
        <v>366</v>
      </c>
      <c r="E1031" s="28" t="s">
        <v>69</v>
      </c>
      <c r="F1031" s="28" t="s">
        <v>101</v>
      </c>
    </row>
    <row r="1032" spans="1:6" s="39" customFormat="1" ht="94.5" x14ac:dyDescent="0.25">
      <c r="A1032" s="26">
        <f>+'Key Dates'!$B$8-47</f>
        <v>45918</v>
      </c>
      <c r="B1032" s="26">
        <f>+'Key Dates'!$B$8-47</f>
        <v>45918</v>
      </c>
      <c r="C1032" s="43" t="s">
        <v>632</v>
      </c>
      <c r="D1032" s="29" t="s">
        <v>129</v>
      </c>
      <c r="E1032" s="30" t="s">
        <v>67</v>
      </c>
      <c r="F1032" s="30" t="s">
        <v>130</v>
      </c>
    </row>
    <row r="1033" spans="1:6" s="39" customFormat="1" ht="94.5" x14ac:dyDescent="0.25">
      <c r="A1033" s="26">
        <f>+'Key Dates'!$B$8-47</f>
        <v>45918</v>
      </c>
      <c r="B1033" s="26">
        <f>+'Key Dates'!$B$8-47</f>
        <v>45918</v>
      </c>
      <c r="C1033" s="43" t="s">
        <v>632</v>
      </c>
      <c r="D1033" s="29" t="s">
        <v>129</v>
      </c>
      <c r="E1033" s="30" t="s">
        <v>69</v>
      </c>
      <c r="F1033" s="30" t="s">
        <v>130</v>
      </c>
    </row>
    <row r="1034" spans="1:6" s="39" customFormat="1" ht="94.5" x14ac:dyDescent="0.25">
      <c r="A1034" s="26">
        <f>+'Key Dates'!$B$8-47</f>
        <v>45918</v>
      </c>
      <c r="B1034" s="26">
        <f>+'Key Dates'!$B$8-47</f>
        <v>45918</v>
      </c>
      <c r="C1034" s="43" t="s">
        <v>632</v>
      </c>
      <c r="D1034" s="29" t="s">
        <v>129</v>
      </c>
      <c r="E1034" s="30" t="s">
        <v>81</v>
      </c>
      <c r="F1034" s="30" t="s">
        <v>130</v>
      </c>
    </row>
    <row r="1035" spans="1:6" s="39" customFormat="1" ht="94.5" x14ac:dyDescent="0.25">
      <c r="A1035" s="26">
        <f>+'Key Dates'!$B$8-47</f>
        <v>45918</v>
      </c>
      <c r="B1035" s="26">
        <f>+'Key Dates'!$B$8-47</f>
        <v>45918</v>
      </c>
      <c r="C1035" s="43" t="s">
        <v>632</v>
      </c>
      <c r="D1035" s="29" t="s">
        <v>129</v>
      </c>
      <c r="E1035" s="30" t="s">
        <v>82</v>
      </c>
      <c r="F1035" s="30" t="s">
        <v>130</v>
      </c>
    </row>
    <row r="1036" spans="1:6" s="39" customFormat="1" ht="94.5" x14ac:dyDescent="0.25">
      <c r="A1036" s="26">
        <f>+'Key Dates'!$B$8-47</f>
        <v>45918</v>
      </c>
      <c r="B1036" s="26">
        <f>+'Key Dates'!$B$8-47</f>
        <v>45918</v>
      </c>
      <c r="C1036" s="43" t="s">
        <v>632</v>
      </c>
      <c r="D1036" s="29" t="s">
        <v>129</v>
      </c>
      <c r="E1036" s="30" t="s">
        <v>84</v>
      </c>
      <c r="F1036" s="30" t="s">
        <v>130</v>
      </c>
    </row>
    <row r="1037" spans="1:6" s="39" customFormat="1" ht="94.5" x14ac:dyDescent="0.25">
      <c r="A1037" s="26">
        <f>+'Key Dates'!$B$8-47</f>
        <v>45918</v>
      </c>
      <c r="B1037" s="26">
        <f>+'Key Dates'!$B$8-47</f>
        <v>45918</v>
      </c>
      <c r="C1037" s="43" t="s">
        <v>632</v>
      </c>
      <c r="D1037" s="29" t="s">
        <v>129</v>
      </c>
      <c r="E1037" s="30" t="s">
        <v>85</v>
      </c>
      <c r="F1037" s="30" t="s">
        <v>130</v>
      </c>
    </row>
    <row r="1038" spans="1:6" ht="173.25" x14ac:dyDescent="0.25">
      <c r="A1038" s="26">
        <f>+'Key Dates'!$B$8-46</f>
        <v>45919</v>
      </c>
      <c r="B1038" s="26">
        <f>+'Key Dates'!$B$8-46</f>
        <v>45919</v>
      </c>
      <c r="C1038" s="42" t="s">
        <v>633</v>
      </c>
      <c r="D1038" s="27" t="s">
        <v>140</v>
      </c>
      <c r="E1038" s="28" t="s">
        <v>67</v>
      </c>
      <c r="F1038" s="28" t="s">
        <v>68</v>
      </c>
    </row>
    <row r="1039" spans="1:6" ht="173.25" x14ac:dyDescent="0.25">
      <c r="A1039" s="26">
        <f>+'Key Dates'!$B$8-46</f>
        <v>45919</v>
      </c>
      <c r="B1039" s="26">
        <f>+'Key Dates'!$B$8-46</f>
        <v>45919</v>
      </c>
      <c r="C1039" s="42" t="s">
        <v>633</v>
      </c>
      <c r="D1039" s="27" t="s">
        <v>140</v>
      </c>
      <c r="E1039" s="28" t="s">
        <v>69</v>
      </c>
      <c r="F1039" s="28" t="s">
        <v>68</v>
      </c>
    </row>
    <row r="1040" spans="1:6" ht="31.5" x14ac:dyDescent="0.25">
      <c r="A1040" s="26">
        <f>+'Key Dates'!$B$8-46</f>
        <v>45919</v>
      </c>
      <c r="B1040" s="26">
        <f>+'Key Dates'!$B$8-46</f>
        <v>45919</v>
      </c>
      <c r="C1040" s="42" t="s">
        <v>367</v>
      </c>
      <c r="D1040" s="27" t="s">
        <v>167</v>
      </c>
      <c r="E1040" s="28" t="s">
        <v>67</v>
      </c>
      <c r="F1040" s="28" t="s">
        <v>101</v>
      </c>
    </row>
    <row r="1041" spans="1:6" ht="31.5" x14ac:dyDescent="0.25">
      <c r="A1041" s="26">
        <f>+'Key Dates'!$B$8-46</f>
        <v>45919</v>
      </c>
      <c r="B1041" s="26">
        <f>+'Key Dates'!$B$8-46</f>
        <v>45919</v>
      </c>
      <c r="C1041" s="42" t="s">
        <v>367</v>
      </c>
      <c r="D1041" s="27" t="s">
        <v>167</v>
      </c>
      <c r="E1041" s="28" t="s">
        <v>69</v>
      </c>
      <c r="F1041" s="28" t="s">
        <v>101</v>
      </c>
    </row>
    <row r="1042" spans="1:6" ht="31.5" x14ac:dyDescent="0.25">
      <c r="A1042" s="26">
        <f>+'Key Dates'!$B$8-46</f>
        <v>45919</v>
      </c>
      <c r="B1042" s="26">
        <f>+'Key Dates'!$B$8-46</f>
        <v>45919</v>
      </c>
      <c r="C1042" s="42" t="s">
        <v>367</v>
      </c>
      <c r="D1042" s="27" t="s">
        <v>167</v>
      </c>
      <c r="E1042" s="28" t="s">
        <v>81</v>
      </c>
      <c r="F1042" s="28" t="s">
        <v>101</v>
      </c>
    </row>
    <row r="1043" spans="1:6" ht="38.25" x14ac:dyDescent="0.25">
      <c r="A1043" s="26">
        <f>+'Key Dates'!$B$8-46</f>
        <v>45919</v>
      </c>
      <c r="B1043" s="26">
        <f>+'Key Dates'!$B$8-46</f>
        <v>45919</v>
      </c>
      <c r="C1043" s="42" t="s">
        <v>367</v>
      </c>
      <c r="D1043" s="27" t="s">
        <v>167</v>
      </c>
      <c r="E1043" s="28" t="s">
        <v>82</v>
      </c>
      <c r="F1043" s="28" t="s">
        <v>101</v>
      </c>
    </row>
    <row r="1044" spans="1:6" ht="51" x14ac:dyDescent="0.25">
      <c r="A1044" s="26">
        <f>+'Key Dates'!$B$8-46</f>
        <v>45919</v>
      </c>
      <c r="B1044" s="26">
        <f>+'Key Dates'!$B$8-46</f>
        <v>45919</v>
      </c>
      <c r="C1044" s="42" t="s">
        <v>367</v>
      </c>
      <c r="D1044" s="27" t="s">
        <v>167</v>
      </c>
      <c r="E1044" s="28" t="s">
        <v>84</v>
      </c>
      <c r="F1044" s="28" t="s">
        <v>101</v>
      </c>
    </row>
    <row r="1045" spans="1:6" ht="51" x14ac:dyDescent="0.25">
      <c r="A1045" s="26">
        <f>+'Key Dates'!$B$8-46</f>
        <v>45919</v>
      </c>
      <c r="B1045" s="26">
        <f>+'Key Dates'!$B$8-46</f>
        <v>45919</v>
      </c>
      <c r="C1045" s="42" t="s">
        <v>367</v>
      </c>
      <c r="D1045" s="27" t="s">
        <v>167</v>
      </c>
      <c r="E1045" s="28" t="s">
        <v>85</v>
      </c>
      <c r="F1045" s="28" t="s">
        <v>101</v>
      </c>
    </row>
    <row r="1046" spans="1:6" ht="204.75" x14ac:dyDescent="0.25">
      <c r="A1046" s="26">
        <f>+'Key Dates'!$B$8-46</f>
        <v>45919</v>
      </c>
      <c r="B1046" s="26">
        <f>+'Key Dates'!$B$8-14</f>
        <v>45951</v>
      </c>
      <c r="C1046" s="42" t="s">
        <v>634</v>
      </c>
      <c r="D1046" s="27" t="s">
        <v>289</v>
      </c>
      <c r="E1046" s="28" t="s">
        <v>67</v>
      </c>
      <c r="F1046" s="28" t="s">
        <v>284</v>
      </c>
    </row>
    <row r="1047" spans="1:6" ht="204.75" x14ac:dyDescent="0.25">
      <c r="A1047" s="26">
        <f>+'Key Dates'!$B$8-46</f>
        <v>45919</v>
      </c>
      <c r="B1047" s="26">
        <f>+'Key Dates'!$B$8-14</f>
        <v>45951</v>
      </c>
      <c r="C1047" s="42" t="s">
        <v>634</v>
      </c>
      <c r="D1047" s="27" t="s">
        <v>289</v>
      </c>
      <c r="E1047" s="28" t="s">
        <v>69</v>
      </c>
      <c r="F1047" s="28" t="s">
        <v>284</v>
      </c>
    </row>
    <row r="1048" spans="1:6" ht="204.75" x14ac:dyDescent="0.25">
      <c r="A1048" s="26">
        <f>+'Key Dates'!$B$8-46</f>
        <v>45919</v>
      </c>
      <c r="B1048" s="26">
        <f>+'Key Dates'!$B$8-14</f>
        <v>45951</v>
      </c>
      <c r="C1048" s="42" t="s">
        <v>634</v>
      </c>
      <c r="D1048" s="27" t="s">
        <v>289</v>
      </c>
      <c r="E1048" s="28" t="s">
        <v>81</v>
      </c>
      <c r="F1048" s="28" t="s">
        <v>284</v>
      </c>
    </row>
    <row r="1049" spans="1:6" ht="204.75" x14ac:dyDescent="0.25">
      <c r="A1049" s="26">
        <f>+'Key Dates'!$B$8-46</f>
        <v>45919</v>
      </c>
      <c r="B1049" s="26">
        <f>+'Key Dates'!$B$8-14</f>
        <v>45951</v>
      </c>
      <c r="C1049" s="42" t="s">
        <v>634</v>
      </c>
      <c r="D1049" s="27" t="s">
        <v>289</v>
      </c>
      <c r="E1049" s="28" t="s">
        <v>82</v>
      </c>
      <c r="F1049" s="28" t="s">
        <v>284</v>
      </c>
    </row>
    <row r="1050" spans="1:6" ht="204.75" x14ac:dyDescent="0.25">
      <c r="A1050" s="26">
        <f>+'Key Dates'!$B$8-46</f>
        <v>45919</v>
      </c>
      <c r="B1050" s="26">
        <f>+'Key Dates'!$B$8-14</f>
        <v>45951</v>
      </c>
      <c r="C1050" s="42" t="s">
        <v>634</v>
      </c>
      <c r="D1050" s="27" t="s">
        <v>289</v>
      </c>
      <c r="E1050" s="28" t="s">
        <v>84</v>
      </c>
      <c r="F1050" s="28" t="s">
        <v>284</v>
      </c>
    </row>
    <row r="1051" spans="1:6" ht="204.75" x14ac:dyDescent="0.25">
      <c r="A1051" s="26">
        <f>+'Key Dates'!$B$8-46</f>
        <v>45919</v>
      </c>
      <c r="B1051" s="26">
        <f>+'Key Dates'!$B$8-14</f>
        <v>45951</v>
      </c>
      <c r="C1051" s="42" t="s">
        <v>634</v>
      </c>
      <c r="D1051" s="27" t="s">
        <v>289</v>
      </c>
      <c r="E1051" s="28" t="s">
        <v>85</v>
      </c>
      <c r="F1051" s="28" t="s">
        <v>284</v>
      </c>
    </row>
    <row r="1052" spans="1:6" ht="126" x14ac:dyDescent="0.25">
      <c r="A1052" s="26">
        <f>+'Key Dates'!$B$8-46</f>
        <v>45919</v>
      </c>
      <c r="B1052" s="26">
        <f>+'Key Dates'!$B$8-1</f>
        <v>45964</v>
      </c>
      <c r="C1052" s="43" t="s">
        <v>504</v>
      </c>
      <c r="D1052" s="29" t="s">
        <v>152</v>
      </c>
      <c r="E1052" s="30" t="s">
        <v>67</v>
      </c>
      <c r="F1052" s="30" t="s">
        <v>68</v>
      </c>
    </row>
    <row r="1053" spans="1:6" ht="126" x14ac:dyDescent="0.25">
      <c r="A1053" s="26">
        <f>+'Key Dates'!$B$8-46</f>
        <v>45919</v>
      </c>
      <c r="B1053" s="26">
        <f>+'Key Dates'!$B$8-1</f>
        <v>45964</v>
      </c>
      <c r="C1053" s="43" t="s">
        <v>504</v>
      </c>
      <c r="D1053" s="29" t="s">
        <v>152</v>
      </c>
      <c r="E1053" s="30" t="s">
        <v>69</v>
      </c>
      <c r="F1053" s="30" t="s">
        <v>68</v>
      </c>
    </row>
    <row r="1054" spans="1:6" ht="126" x14ac:dyDescent="0.25">
      <c r="A1054" s="26">
        <f>+'Key Dates'!$B$8-46</f>
        <v>45919</v>
      </c>
      <c r="B1054" s="26">
        <f>+'Key Dates'!$B$8-1</f>
        <v>45964</v>
      </c>
      <c r="C1054" s="43" t="s">
        <v>504</v>
      </c>
      <c r="D1054" s="29" t="s">
        <v>152</v>
      </c>
      <c r="E1054" s="30" t="s">
        <v>81</v>
      </c>
      <c r="F1054" s="30" t="s">
        <v>68</v>
      </c>
    </row>
    <row r="1055" spans="1:6" ht="126" x14ac:dyDescent="0.25">
      <c r="A1055" s="26">
        <f>+'Key Dates'!$B$8-46</f>
        <v>45919</v>
      </c>
      <c r="B1055" s="26">
        <f>+'Key Dates'!$B$8-1</f>
        <v>45964</v>
      </c>
      <c r="C1055" s="43" t="s">
        <v>504</v>
      </c>
      <c r="D1055" s="29" t="s">
        <v>152</v>
      </c>
      <c r="E1055" s="30" t="s">
        <v>82</v>
      </c>
      <c r="F1055" s="30" t="s">
        <v>68</v>
      </c>
    </row>
    <row r="1056" spans="1:6" ht="126" x14ac:dyDescent="0.25">
      <c r="A1056" s="26">
        <f>+'Key Dates'!$B$8-46</f>
        <v>45919</v>
      </c>
      <c r="B1056" s="26">
        <f>+'Key Dates'!$B$8-1</f>
        <v>45964</v>
      </c>
      <c r="C1056" s="43" t="s">
        <v>504</v>
      </c>
      <c r="D1056" s="29" t="s">
        <v>152</v>
      </c>
      <c r="E1056" s="30" t="s">
        <v>84</v>
      </c>
      <c r="F1056" s="30" t="s">
        <v>68</v>
      </c>
    </row>
    <row r="1057" spans="1:6" ht="126" x14ac:dyDescent="0.25">
      <c r="A1057" s="26">
        <f>+'Key Dates'!$B$8-46</f>
        <v>45919</v>
      </c>
      <c r="B1057" s="26">
        <f>+'Key Dates'!$B$8-1</f>
        <v>45964</v>
      </c>
      <c r="C1057" s="43" t="s">
        <v>504</v>
      </c>
      <c r="D1057" s="29" t="s">
        <v>152</v>
      </c>
      <c r="E1057" s="30" t="s">
        <v>85</v>
      </c>
      <c r="F1057" s="30" t="s">
        <v>68</v>
      </c>
    </row>
    <row r="1058" spans="1:6" ht="110.25" x14ac:dyDescent="0.25">
      <c r="A1058" s="26">
        <f>+'Key Dates'!$B$8-46</f>
        <v>45919</v>
      </c>
      <c r="B1058" s="26">
        <f>+'Key Dates'!$B$8-1</f>
        <v>45964</v>
      </c>
      <c r="C1058" s="42" t="s">
        <v>368</v>
      </c>
      <c r="D1058" s="27" t="s">
        <v>369</v>
      </c>
      <c r="E1058" s="28" t="s">
        <v>67</v>
      </c>
      <c r="F1058" s="28" t="s">
        <v>68</v>
      </c>
    </row>
    <row r="1059" spans="1:6" ht="110.25" x14ac:dyDescent="0.25">
      <c r="A1059" s="26">
        <f>+'Key Dates'!$B$8-46</f>
        <v>45919</v>
      </c>
      <c r="B1059" s="26">
        <f>+'Key Dates'!$B$8-1</f>
        <v>45964</v>
      </c>
      <c r="C1059" s="42" t="s">
        <v>368</v>
      </c>
      <c r="D1059" s="27" t="s">
        <v>369</v>
      </c>
      <c r="E1059" s="28" t="s">
        <v>69</v>
      </c>
      <c r="F1059" s="28" t="s">
        <v>68</v>
      </c>
    </row>
    <row r="1060" spans="1:6" ht="110.25" x14ac:dyDescent="0.25">
      <c r="A1060" s="26">
        <f>+'Key Dates'!$B$8-46</f>
        <v>45919</v>
      </c>
      <c r="B1060" s="26">
        <f>+'Key Dates'!$B$8-1</f>
        <v>45964</v>
      </c>
      <c r="C1060" s="42" t="s">
        <v>368</v>
      </c>
      <c r="D1060" s="27" t="s">
        <v>369</v>
      </c>
      <c r="E1060" s="28" t="s">
        <v>81</v>
      </c>
      <c r="F1060" s="28" t="s">
        <v>68</v>
      </c>
    </row>
    <row r="1061" spans="1:6" ht="110.25" x14ac:dyDescent="0.25">
      <c r="A1061" s="26">
        <f>+'Key Dates'!$B$8-46</f>
        <v>45919</v>
      </c>
      <c r="B1061" s="26">
        <f>+'Key Dates'!$B$8-1</f>
        <v>45964</v>
      </c>
      <c r="C1061" s="42" t="s">
        <v>368</v>
      </c>
      <c r="D1061" s="27" t="s">
        <v>369</v>
      </c>
      <c r="E1061" s="28" t="s">
        <v>82</v>
      </c>
      <c r="F1061" s="28" t="s">
        <v>68</v>
      </c>
    </row>
    <row r="1062" spans="1:6" ht="110.25" x14ac:dyDescent="0.25">
      <c r="A1062" s="26">
        <f>+'Key Dates'!$B$8-46</f>
        <v>45919</v>
      </c>
      <c r="B1062" s="26">
        <f>+'Key Dates'!$B$8-1</f>
        <v>45964</v>
      </c>
      <c r="C1062" s="42" t="s">
        <v>368</v>
      </c>
      <c r="D1062" s="27" t="s">
        <v>369</v>
      </c>
      <c r="E1062" s="28" t="s">
        <v>84</v>
      </c>
      <c r="F1062" s="28" t="s">
        <v>68</v>
      </c>
    </row>
    <row r="1063" spans="1:6" ht="110.25" x14ac:dyDescent="0.25">
      <c r="A1063" s="26">
        <f>+'Key Dates'!$B$8-46</f>
        <v>45919</v>
      </c>
      <c r="B1063" s="26">
        <f>+'Key Dates'!$B$8-1</f>
        <v>45964</v>
      </c>
      <c r="C1063" s="42" t="s">
        <v>368</v>
      </c>
      <c r="D1063" s="27" t="s">
        <v>369</v>
      </c>
      <c r="E1063" s="28" t="s">
        <v>85</v>
      </c>
      <c r="F1063" s="28" t="s">
        <v>68</v>
      </c>
    </row>
    <row r="1064" spans="1:6" ht="110.25" x14ac:dyDescent="0.25">
      <c r="A1064" s="26">
        <f>+'Key Dates'!$B$8-46</f>
        <v>45919</v>
      </c>
      <c r="B1064" s="26">
        <f>+'Key Dates'!$B$8</f>
        <v>45965</v>
      </c>
      <c r="C1064" s="42" t="s">
        <v>370</v>
      </c>
      <c r="D1064" s="27" t="s">
        <v>156</v>
      </c>
      <c r="E1064" s="28" t="s">
        <v>67</v>
      </c>
      <c r="F1064" s="28" t="s">
        <v>68</v>
      </c>
    </row>
    <row r="1065" spans="1:6" ht="110.25" x14ac:dyDescent="0.25">
      <c r="A1065" s="26">
        <f>+'Key Dates'!$B$8-46</f>
        <v>45919</v>
      </c>
      <c r="B1065" s="26">
        <f>+'Key Dates'!$B$8</f>
        <v>45965</v>
      </c>
      <c r="C1065" s="42" t="s">
        <v>370</v>
      </c>
      <c r="D1065" s="27" t="s">
        <v>156</v>
      </c>
      <c r="E1065" s="28" t="s">
        <v>69</v>
      </c>
      <c r="F1065" s="28" t="s">
        <v>68</v>
      </c>
    </row>
    <row r="1066" spans="1:6" ht="110.25" x14ac:dyDescent="0.25">
      <c r="A1066" s="26">
        <f>+'Key Dates'!$B$8-46</f>
        <v>45919</v>
      </c>
      <c r="B1066" s="26">
        <f>+'Key Dates'!$B$8</f>
        <v>45965</v>
      </c>
      <c r="C1066" s="42" t="s">
        <v>370</v>
      </c>
      <c r="D1066" s="27" t="s">
        <v>156</v>
      </c>
      <c r="E1066" s="28" t="s">
        <v>81</v>
      </c>
      <c r="F1066" s="28" t="s">
        <v>68</v>
      </c>
    </row>
    <row r="1067" spans="1:6" ht="110.25" x14ac:dyDescent="0.25">
      <c r="A1067" s="26">
        <f>+'Key Dates'!$B$8-46</f>
        <v>45919</v>
      </c>
      <c r="B1067" s="26">
        <f>+'Key Dates'!$B$8</f>
        <v>45965</v>
      </c>
      <c r="C1067" s="42" t="s">
        <v>370</v>
      </c>
      <c r="D1067" s="27" t="s">
        <v>156</v>
      </c>
      <c r="E1067" s="28" t="s">
        <v>82</v>
      </c>
      <c r="F1067" s="28" t="s">
        <v>68</v>
      </c>
    </row>
    <row r="1068" spans="1:6" ht="110.25" x14ac:dyDescent="0.25">
      <c r="A1068" s="26">
        <f>+'Key Dates'!$B$8-46</f>
        <v>45919</v>
      </c>
      <c r="B1068" s="26">
        <f>+'Key Dates'!$B$8</f>
        <v>45965</v>
      </c>
      <c r="C1068" s="42" t="s">
        <v>370</v>
      </c>
      <c r="D1068" s="27" t="s">
        <v>156</v>
      </c>
      <c r="E1068" s="28" t="s">
        <v>84</v>
      </c>
      <c r="F1068" s="28" t="s">
        <v>68</v>
      </c>
    </row>
    <row r="1069" spans="1:6" ht="110.25" x14ac:dyDescent="0.25">
      <c r="A1069" s="26">
        <f>+'Key Dates'!$B$8-46</f>
        <v>45919</v>
      </c>
      <c r="B1069" s="26">
        <f>+'Key Dates'!$B$8</f>
        <v>45965</v>
      </c>
      <c r="C1069" s="42" t="s">
        <v>370</v>
      </c>
      <c r="D1069" s="27" t="s">
        <v>156</v>
      </c>
      <c r="E1069" s="28" t="s">
        <v>85</v>
      </c>
      <c r="F1069" s="28" t="s">
        <v>68</v>
      </c>
    </row>
    <row r="1070" spans="1:6" ht="63" x14ac:dyDescent="0.25">
      <c r="A1070" s="26">
        <f>+'Key Dates'!$B$8-46</f>
        <v>45919</v>
      </c>
      <c r="B1070" s="26">
        <f>+'Key Dates'!$B$8</f>
        <v>45965</v>
      </c>
      <c r="C1070" s="42" t="s">
        <v>371</v>
      </c>
      <c r="D1070" s="27" t="s">
        <v>294</v>
      </c>
      <c r="E1070" s="28" t="s">
        <v>67</v>
      </c>
      <c r="F1070" s="28" t="s">
        <v>68</v>
      </c>
    </row>
    <row r="1071" spans="1:6" ht="63" x14ac:dyDescent="0.25">
      <c r="A1071" s="26">
        <f>+'Key Dates'!$B$8-46</f>
        <v>45919</v>
      </c>
      <c r="B1071" s="26">
        <f>+'Key Dates'!$B$8</f>
        <v>45965</v>
      </c>
      <c r="C1071" s="42" t="s">
        <v>371</v>
      </c>
      <c r="D1071" s="27" t="s">
        <v>294</v>
      </c>
      <c r="E1071" s="28" t="s">
        <v>69</v>
      </c>
      <c r="F1071" s="28" t="s">
        <v>68</v>
      </c>
    </row>
    <row r="1072" spans="1:6" ht="63" x14ac:dyDescent="0.25">
      <c r="A1072" s="26">
        <f>+'Key Dates'!$B$8-46</f>
        <v>45919</v>
      </c>
      <c r="B1072" s="26">
        <f>+'Key Dates'!$B$8</f>
        <v>45965</v>
      </c>
      <c r="C1072" s="42" t="s">
        <v>371</v>
      </c>
      <c r="D1072" s="27" t="s">
        <v>294</v>
      </c>
      <c r="E1072" s="28" t="s">
        <v>81</v>
      </c>
      <c r="F1072" s="28" t="s">
        <v>68</v>
      </c>
    </row>
    <row r="1073" spans="1:6" ht="63" x14ac:dyDescent="0.25">
      <c r="A1073" s="26">
        <f>+'Key Dates'!$B$8-46</f>
        <v>45919</v>
      </c>
      <c r="B1073" s="26">
        <f>+'Key Dates'!$B$8</f>
        <v>45965</v>
      </c>
      <c r="C1073" s="42" t="s">
        <v>371</v>
      </c>
      <c r="D1073" s="27" t="s">
        <v>294</v>
      </c>
      <c r="E1073" s="28" t="s">
        <v>82</v>
      </c>
      <c r="F1073" s="28" t="s">
        <v>68</v>
      </c>
    </row>
    <row r="1074" spans="1:6" ht="63" x14ac:dyDescent="0.25">
      <c r="A1074" s="26">
        <f>+'Key Dates'!$B$8-46</f>
        <v>45919</v>
      </c>
      <c r="B1074" s="26">
        <f>+'Key Dates'!$B$8</f>
        <v>45965</v>
      </c>
      <c r="C1074" s="42" t="s">
        <v>371</v>
      </c>
      <c r="D1074" s="27" t="s">
        <v>294</v>
      </c>
      <c r="E1074" s="28" t="s">
        <v>84</v>
      </c>
      <c r="F1074" s="28" t="s">
        <v>68</v>
      </c>
    </row>
    <row r="1075" spans="1:6" ht="63" x14ac:dyDescent="0.25">
      <c r="A1075" s="26">
        <f>+'Key Dates'!$B$8-46</f>
        <v>45919</v>
      </c>
      <c r="B1075" s="26">
        <f>+'Key Dates'!$B$8</f>
        <v>45965</v>
      </c>
      <c r="C1075" s="42" t="s">
        <v>371</v>
      </c>
      <c r="D1075" s="27" t="s">
        <v>294</v>
      </c>
      <c r="E1075" s="28" t="s">
        <v>85</v>
      </c>
      <c r="F1075" s="28" t="s">
        <v>68</v>
      </c>
    </row>
    <row r="1076" spans="1:6" ht="78.75" x14ac:dyDescent="0.25">
      <c r="A1076" s="26">
        <f>+'Key Dates'!$B$8-46</f>
        <v>45919</v>
      </c>
      <c r="B1076" s="26">
        <f>+'Key Dates'!$B$8</f>
        <v>45965</v>
      </c>
      <c r="C1076" s="42" t="s">
        <v>635</v>
      </c>
      <c r="D1076" s="27" t="s">
        <v>144</v>
      </c>
      <c r="E1076" s="28" t="s">
        <v>67</v>
      </c>
      <c r="F1076" s="28" t="s">
        <v>68</v>
      </c>
    </row>
    <row r="1077" spans="1:6" ht="78.75" x14ac:dyDescent="0.25">
      <c r="A1077" s="26">
        <f>+'Key Dates'!$B$8-46</f>
        <v>45919</v>
      </c>
      <c r="B1077" s="26">
        <f>+'Key Dates'!$B$8</f>
        <v>45965</v>
      </c>
      <c r="C1077" s="42" t="s">
        <v>635</v>
      </c>
      <c r="D1077" s="27" t="s">
        <v>144</v>
      </c>
      <c r="E1077" s="28" t="s">
        <v>69</v>
      </c>
      <c r="F1077" s="28" t="s">
        <v>68</v>
      </c>
    </row>
    <row r="1078" spans="1:6" ht="78.75" x14ac:dyDescent="0.25">
      <c r="A1078" s="26">
        <f>+'Key Dates'!$B$8-46</f>
        <v>45919</v>
      </c>
      <c r="B1078" s="26">
        <f>+'Key Dates'!$B$8</f>
        <v>45965</v>
      </c>
      <c r="C1078" s="42" t="s">
        <v>635</v>
      </c>
      <c r="D1078" s="27" t="s">
        <v>144</v>
      </c>
      <c r="E1078" s="28" t="s">
        <v>81</v>
      </c>
      <c r="F1078" s="28" t="s">
        <v>68</v>
      </c>
    </row>
    <row r="1079" spans="1:6" ht="78.75" x14ac:dyDescent="0.25">
      <c r="A1079" s="26">
        <f>+'Key Dates'!$B$8-46</f>
        <v>45919</v>
      </c>
      <c r="B1079" s="26">
        <f>+'Key Dates'!$B$8</f>
        <v>45965</v>
      </c>
      <c r="C1079" s="42" t="s">
        <v>635</v>
      </c>
      <c r="D1079" s="27" t="s">
        <v>144</v>
      </c>
      <c r="E1079" s="28" t="s">
        <v>82</v>
      </c>
      <c r="F1079" s="28" t="s">
        <v>68</v>
      </c>
    </row>
    <row r="1080" spans="1:6" ht="78.75" x14ac:dyDescent="0.25">
      <c r="A1080" s="26">
        <f>+'Key Dates'!$B$8-46</f>
        <v>45919</v>
      </c>
      <c r="B1080" s="26">
        <f>+'Key Dates'!$B$8</f>
        <v>45965</v>
      </c>
      <c r="C1080" s="42" t="s">
        <v>635</v>
      </c>
      <c r="D1080" s="27" t="s">
        <v>144</v>
      </c>
      <c r="E1080" s="28" t="s">
        <v>84</v>
      </c>
      <c r="F1080" s="28" t="s">
        <v>68</v>
      </c>
    </row>
    <row r="1081" spans="1:6" ht="78.75" x14ac:dyDescent="0.25">
      <c r="A1081" s="26">
        <f>+'Key Dates'!$B$8-46</f>
        <v>45919</v>
      </c>
      <c r="B1081" s="26">
        <f>+'Key Dates'!$B$8</f>
        <v>45965</v>
      </c>
      <c r="C1081" s="42" t="s">
        <v>635</v>
      </c>
      <c r="D1081" s="27" t="s">
        <v>144</v>
      </c>
      <c r="E1081" s="28" t="s">
        <v>85</v>
      </c>
      <c r="F1081" s="28" t="s">
        <v>68</v>
      </c>
    </row>
    <row r="1082" spans="1:6" ht="189" x14ac:dyDescent="0.25">
      <c r="A1082" s="26">
        <f>+'Key Dates'!$B$8-46</f>
        <v>45919</v>
      </c>
      <c r="B1082" s="26">
        <f>+'Key Dates'!$B$8</f>
        <v>45965</v>
      </c>
      <c r="C1082" s="42" t="s">
        <v>372</v>
      </c>
      <c r="D1082" s="27" t="s">
        <v>142</v>
      </c>
      <c r="E1082" s="28" t="s">
        <v>67</v>
      </c>
      <c r="F1082" s="28" t="s">
        <v>68</v>
      </c>
    </row>
    <row r="1083" spans="1:6" ht="189" x14ac:dyDescent="0.25">
      <c r="A1083" s="26">
        <f>+'Key Dates'!$B$8-46</f>
        <v>45919</v>
      </c>
      <c r="B1083" s="26">
        <f>+'Key Dates'!$B$8</f>
        <v>45965</v>
      </c>
      <c r="C1083" s="42" t="s">
        <v>372</v>
      </c>
      <c r="D1083" s="27" t="s">
        <v>142</v>
      </c>
      <c r="E1083" s="28" t="s">
        <v>69</v>
      </c>
      <c r="F1083" s="28" t="s">
        <v>68</v>
      </c>
    </row>
    <row r="1084" spans="1:6" ht="189" x14ac:dyDescent="0.25">
      <c r="A1084" s="26">
        <f>+'Key Dates'!$B$8-46</f>
        <v>45919</v>
      </c>
      <c r="B1084" s="26">
        <f>+'Key Dates'!$B$8</f>
        <v>45965</v>
      </c>
      <c r="C1084" s="42" t="s">
        <v>372</v>
      </c>
      <c r="D1084" s="27" t="s">
        <v>142</v>
      </c>
      <c r="E1084" s="28" t="s">
        <v>81</v>
      </c>
      <c r="F1084" s="28" t="s">
        <v>68</v>
      </c>
    </row>
    <row r="1085" spans="1:6" ht="189" x14ac:dyDescent="0.25">
      <c r="A1085" s="26">
        <f>+'Key Dates'!$B$8-46</f>
        <v>45919</v>
      </c>
      <c r="B1085" s="26">
        <f>+'Key Dates'!$B$8</f>
        <v>45965</v>
      </c>
      <c r="C1085" s="42" t="s">
        <v>372</v>
      </c>
      <c r="D1085" s="27" t="s">
        <v>142</v>
      </c>
      <c r="E1085" s="28" t="s">
        <v>82</v>
      </c>
      <c r="F1085" s="28" t="s">
        <v>68</v>
      </c>
    </row>
    <row r="1086" spans="1:6" ht="189" x14ac:dyDescent="0.25">
      <c r="A1086" s="26">
        <f>+'Key Dates'!$B$8-46</f>
        <v>45919</v>
      </c>
      <c r="B1086" s="26">
        <f>+'Key Dates'!$B$8</f>
        <v>45965</v>
      </c>
      <c r="C1086" s="42" t="s">
        <v>372</v>
      </c>
      <c r="D1086" s="27" t="s">
        <v>142</v>
      </c>
      <c r="E1086" s="28" t="s">
        <v>84</v>
      </c>
      <c r="F1086" s="28" t="s">
        <v>68</v>
      </c>
    </row>
    <row r="1087" spans="1:6" ht="189" x14ac:dyDescent="0.25">
      <c r="A1087" s="26">
        <f>+'Key Dates'!$B$8-46</f>
        <v>45919</v>
      </c>
      <c r="B1087" s="26">
        <f>+'Key Dates'!$B$8</f>
        <v>45965</v>
      </c>
      <c r="C1087" s="42" t="s">
        <v>372</v>
      </c>
      <c r="D1087" s="27" t="s">
        <v>142</v>
      </c>
      <c r="E1087" s="28" t="s">
        <v>85</v>
      </c>
      <c r="F1087" s="28" t="s">
        <v>68</v>
      </c>
    </row>
    <row r="1088" spans="1:6" ht="78.75" x14ac:dyDescent="0.25">
      <c r="A1088" s="26">
        <f>+'Key Dates'!$B$8-45</f>
        <v>45920</v>
      </c>
      <c r="B1088" s="26">
        <f>+'Key Dates'!$B$8</f>
        <v>45965</v>
      </c>
      <c r="C1088" s="42" t="s">
        <v>636</v>
      </c>
      <c r="D1088" s="27" t="s">
        <v>145</v>
      </c>
      <c r="E1088" s="28" t="s">
        <v>67</v>
      </c>
      <c r="F1088" s="28" t="s">
        <v>101</v>
      </c>
    </row>
    <row r="1089" spans="1:6" ht="78.75" x14ac:dyDescent="0.25">
      <c r="A1089" s="26">
        <f>+'Key Dates'!$B$8-45</f>
        <v>45920</v>
      </c>
      <c r="B1089" s="26">
        <f>+'Key Dates'!$B$8</f>
        <v>45965</v>
      </c>
      <c r="C1089" s="42" t="s">
        <v>636</v>
      </c>
      <c r="D1089" s="27" t="s">
        <v>145</v>
      </c>
      <c r="E1089" s="28" t="s">
        <v>69</v>
      </c>
      <c r="F1089" s="28" t="s">
        <v>101</v>
      </c>
    </row>
    <row r="1090" spans="1:6" ht="78.75" x14ac:dyDescent="0.25">
      <c r="A1090" s="26">
        <f>+'Key Dates'!$B$8-45</f>
        <v>45920</v>
      </c>
      <c r="B1090" s="26">
        <f>+'Key Dates'!$B$8</f>
        <v>45965</v>
      </c>
      <c r="C1090" s="42" t="s">
        <v>636</v>
      </c>
      <c r="D1090" s="27" t="s">
        <v>145</v>
      </c>
      <c r="E1090" s="28" t="s">
        <v>81</v>
      </c>
      <c r="F1090" s="28" t="s">
        <v>101</v>
      </c>
    </row>
    <row r="1091" spans="1:6" ht="78.75" x14ac:dyDescent="0.25">
      <c r="A1091" s="26">
        <f>+'Key Dates'!$B$8-45</f>
        <v>45920</v>
      </c>
      <c r="B1091" s="26">
        <f>+'Key Dates'!$B$8</f>
        <v>45965</v>
      </c>
      <c r="C1091" s="42" t="s">
        <v>636</v>
      </c>
      <c r="D1091" s="27" t="s">
        <v>145</v>
      </c>
      <c r="E1091" s="28" t="s">
        <v>82</v>
      </c>
      <c r="F1091" s="28" t="s">
        <v>101</v>
      </c>
    </row>
    <row r="1092" spans="1:6" ht="78.75" x14ac:dyDescent="0.25">
      <c r="A1092" s="26">
        <f>+'Key Dates'!$B$8-45</f>
        <v>45920</v>
      </c>
      <c r="B1092" s="26">
        <f>+'Key Dates'!$B$8</f>
        <v>45965</v>
      </c>
      <c r="C1092" s="42" t="s">
        <v>636</v>
      </c>
      <c r="D1092" s="27" t="s">
        <v>145</v>
      </c>
      <c r="E1092" s="28" t="s">
        <v>70</v>
      </c>
      <c r="F1092" s="28" t="s">
        <v>101</v>
      </c>
    </row>
    <row r="1093" spans="1:6" ht="78.75" x14ac:dyDescent="0.25">
      <c r="A1093" s="26">
        <f>+'Key Dates'!$B$8-45</f>
        <v>45920</v>
      </c>
      <c r="B1093" s="26">
        <f>+'Key Dates'!$B$8</f>
        <v>45965</v>
      </c>
      <c r="C1093" s="42" t="s">
        <v>636</v>
      </c>
      <c r="D1093" s="27" t="s">
        <v>145</v>
      </c>
      <c r="E1093" s="28" t="s">
        <v>83</v>
      </c>
      <c r="F1093" s="28" t="s">
        <v>101</v>
      </c>
    </row>
    <row r="1094" spans="1:6" ht="63" x14ac:dyDescent="0.25">
      <c r="A1094" s="26">
        <f>+'Key Dates'!$B$7+42</f>
        <v>45923</v>
      </c>
      <c r="B1094" s="26">
        <f>+'Key Dates'!$B$7+42</f>
        <v>45923</v>
      </c>
      <c r="C1094" s="42" t="s">
        <v>373</v>
      </c>
      <c r="D1094" s="27" t="s">
        <v>100</v>
      </c>
      <c r="E1094" s="28" t="s">
        <v>67</v>
      </c>
      <c r="F1094" s="28" t="s">
        <v>101</v>
      </c>
    </row>
    <row r="1095" spans="1:6" ht="63" x14ac:dyDescent="0.25">
      <c r="A1095" s="26">
        <f>+'Key Dates'!$B$7+42</f>
        <v>45923</v>
      </c>
      <c r="B1095" s="26">
        <f>+'Key Dates'!$B$7+42</f>
        <v>45923</v>
      </c>
      <c r="C1095" s="42" t="s">
        <v>373</v>
      </c>
      <c r="D1095" s="27" t="s">
        <v>100</v>
      </c>
      <c r="E1095" s="28" t="s">
        <v>94</v>
      </c>
      <c r="F1095" s="28" t="s">
        <v>101</v>
      </c>
    </row>
    <row r="1096" spans="1:6" ht="94.5" x14ac:dyDescent="0.25">
      <c r="A1096" s="26">
        <f>+'Key Dates'!$B$8-42</f>
        <v>45923</v>
      </c>
      <c r="B1096" s="26">
        <f>+'Key Dates'!$B$8-1</f>
        <v>45964</v>
      </c>
      <c r="C1096" s="42" t="s">
        <v>637</v>
      </c>
      <c r="D1096" s="27" t="s">
        <v>107</v>
      </c>
      <c r="E1096" s="28" t="s">
        <v>67</v>
      </c>
      <c r="F1096" s="28" t="s">
        <v>108</v>
      </c>
    </row>
    <row r="1097" spans="1:6" ht="94.5" x14ac:dyDescent="0.25">
      <c r="A1097" s="26">
        <f>+'Key Dates'!$B$8-42</f>
        <v>45923</v>
      </c>
      <c r="B1097" s="26">
        <f>+'Key Dates'!$B$8-1</f>
        <v>45964</v>
      </c>
      <c r="C1097" s="42" t="s">
        <v>637</v>
      </c>
      <c r="D1097" s="27" t="s">
        <v>107</v>
      </c>
      <c r="E1097" s="28" t="s">
        <v>69</v>
      </c>
      <c r="F1097" s="28" t="s">
        <v>108</v>
      </c>
    </row>
    <row r="1098" spans="1:6" ht="94.5" x14ac:dyDescent="0.25">
      <c r="A1098" s="26">
        <f>+'Key Dates'!$B$8-42</f>
        <v>45923</v>
      </c>
      <c r="B1098" s="26">
        <f>+'Key Dates'!$B$8-1</f>
        <v>45964</v>
      </c>
      <c r="C1098" s="42" t="s">
        <v>637</v>
      </c>
      <c r="D1098" s="27" t="s">
        <v>107</v>
      </c>
      <c r="E1098" s="28" t="s">
        <v>81</v>
      </c>
      <c r="F1098" s="28" t="s">
        <v>108</v>
      </c>
    </row>
    <row r="1099" spans="1:6" ht="94.5" x14ac:dyDescent="0.25">
      <c r="A1099" s="26">
        <f>+'Key Dates'!$B$8-42</f>
        <v>45923</v>
      </c>
      <c r="B1099" s="26">
        <f>+'Key Dates'!$B$8-1</f>
        <v>45964</v>
      </c>
      <c r="C1099" s="42" t="s">
        <v>637</v>
      </c>
      <c r="D1099" s="27" t="s">
        <v>107</v>
      </c>
      <c r="E1099" s="28" t="s">
        <v>82</v>
      </c>
      <c r="F1099" s="28" t="s">
        <v>108</v>
      </c>
    </row>
    <row r="1100" spans="1:6" ht="94.5" x14ac:dyDescent="0.25">
      <c r="A1100" s="26">
        <f>+'Key Dates'!$B$8-42</f>
        <v>45923</v>
      </c>
      <c r="B1100" s="26">
        <f>+'Key Dates'!$B$8-1</f>
        <v>45964</v>
      </c>
      <c r="C1100" s="42" t="s">
        <v>637</v>
      </c>
      <c r="D1100" s="27" t="s">
        <v>107</v>
      </c>
      <c r="E1100" s="28" t="s">
        <v>84</v>
      </c>
      <c r="F1100" s="28" t="s">
        <v>108</v>
      </c>
    </row>
    <row r="1101" spans="1:6" ht="94.5" x14ac:dyDescent="0.25">
      <c r="A1101" s="26">
        <f>+'Key Dates'!$B$8-42</f>
        <v>45923</v>
      </c>
      <c r="B1101" s="26">
        <f>+'Key Dates'!$B$8-1</f>
        <v>45964</v>
      </c>
      <c r="C1101" s="42" t="s">
        <v>637</v>
      </c>
      <c r="D1101" s="27" t="s">
        <v>107</v>
      </c>
      <c r="E1101" s="28" t="s">
        <v>85</v>
      </c>
      <c r="F1101" s="28" t="s">
        <v>108</v>
      </c>
    </row>
    <row r="1102" spans="1:6" ht="141.75" x14ac:dyDescent="0.25">
      <c r="A1102" s="26">
        <f>+'Key Dates'!$B$8-35</f>
        <v>45930</v>
      </c>
      <c r="B1102" s="26">
        <f>+'Key Dates'!$B$8-1</f>
        <v>45964</v>
      </c>
      <c r="C1102" s="42" t="s">
        <v>374</v>
      </c>
      <c r="D1102" s="27" t="s">
        <v>98</v>
      </c>
      <c r="E1102" s="28" t="s">
        <v>67</v>
      </c>
      <c r="F1102" s="28" t="s">
        <v>68</v>
      </c>
    </row>
    <row r="1103" spans="1:6" ht="141.75" x14ac:dyDescent="0.25">
      <c r="A1103" s="26">
        <f>+'Key Dates'!$B$8-35</f>
        <v>45930</v>
      </c>
      <c r="B1103" s="26">
        <f>+'Key Dates'!$B$8-1</f>
        <v>45964</v>
      </c>
      <c r="C1103" s="42" t="s">
        <v>375</v>
      </c>
      <c r="D1103" s="27" t="s">
        <v>98</v>
      </c>
      <c r="E1103" s="28" t="s">
        <v>69</v>
      </c>
      <c r="F1103" s="28" t="s">
        <v>68</v>
      </c>
    </row>
    <row r="1104" spans="1:6" ht="141.75" x14ac:dyDescent="0.25">
      <c r="A1104" s="26">
        <f>+'Key Dates'!$B$8-35</f>
        <v>45930</v>
      </c>
      <c r="B1104" s="26">
        <f>+'Key Dates'!$B$8-1</f>
        <v>45964</v>
      </c>
      <c r="C1104" s="42" t="s">
        <v>375</v>
      </c>
      <c r="D1104" s="27" t="s">
        <v>98</v>
      </c>
      <c r="E1104" s="28" t="s">
        <v>81</v>
      </c>
      <c r="F1104" s="28" t="s">
        <v>68</v>
      </c>
    </row>
    <row r="1105" spans="1:6" ht="141.75" x14ac:dyDescent="0.25">
      <c r="A1105" s="26">
        <f>+'Key Dates'!$B$8-35</f>
        <v>45930</v>
      </c>
      <c r="B1105" s="26">
        <f>+'Key Dates'!$B$8-1</f>
        <v>45964</v>
      </c>
      <c r="C1105" s="42" t="s">
        <v>375</v>
      </c>
      <c r="D1105" s="27" t="s">
        <v>98</v>
      </c>
      <c r="E1105" s="28" t="s">
        <v>82</v>
      </c>
      <c r="F1105" s="28" t="s">
        <v>68</v>
      </c>
    </row>
    <row r="1106" spans="1:6" ht="141.75" x14ac:dyDescent="0.25">
      <c r="A1106" s="26">
        <f>+'Key Dates'!$B$8-35</f>
        <v>45930</v>
      </c>
      <c r="B1106" s="26">
        <f>+'Key Dates'!$B$8-1</f>
        <v>45964</v>
      </c>
      <c r="C1106" s="42" t="s">
        <v>375</v>
      </c>
      <c r="D1106" s="27" t="s">
        <v>98</v>
      </c>
      <c r="E1106" s="28" t="s">
        <v>84</v>
      </c>
      <c r="F1106" s="28" t="s">
        <v>68</v>
      </c>
    </row>
    <row r="1107" spans="1:6" ht="141.75" x14ac:dyDescent="0.25">
      <c r="A1107" s="26">
        <f>+'Key Dates'!$B$8-35</f>
        <v>45930</v>
      </c>
      <c r="B1107" s="26">
        <f>+'Key Dates'!$B$8-1</f>
        <v>45964</v>
      </c>
      <c r="C1107" s="42" t="s">
        <v>375</v>
      </c>
      <c r="D1107" s="27" t="s">
        <v>98</v>
      </c>
      <c r="E1107" s="28" t="s">
        <v>85</v>
      </c>
      <c r="F1107" s="28" t="s">
        <v>68</v>
      </c>
    </row>
    <row r="1108" spans="1:6" ht="63" x14ac:dyDescent="0.25">
      <c r="A1108" s="26">
        <f>+'Key Dates'!$B$8-32</f>
        <v>45933</v>
      </c>
      <c r="B1108" s="26">
        <f>+'Key Dates'!$B$8-32</f>
        <v>45933</v>
      </c>
      <c r="C1108" s="43" t="s">
        <v>638</v>
      </c>
      <c r="D1108" s="29" t="s">
        <v>151</v>
      </c>
      <c r="E1108" s="30" t="s">
        <v>67</v>
      </c>
      <c r="F1108" s="30" t="s">
        <v>108</v>
      </c>
    </row>
    <row r="1109" spans="1:6" ht="63" x14ac:dyDescent="0.25">
      <c r="A1109" s="26">
        <f>+'Key Dates'!$B$8-32</f>
        <v>45933</v>
      </c>
      <c r="B1109" s="26">
        <f>+'Key Dates'!$B$8-32</f>
        <v>45933</v>
      </c>
      <c r="C1109" s="43" t="s">
        <v>638</v>
      </c>
      <c r="D1109" s="29" t="s">
        <v>151</v>
      </c>
      <c r="E1109" s="30" t="s">
        <v>69</v>
      </c>
      <c r="F1109" s="30" t="s">
        <v>108</v>
      </c>
    </row>
    <row r="1110" spans="1:6" ht="63" x14ac:dyDescent="0.25">
      <c r="A1110" s="26">
        <f>+'Key Dates'!$B$8-32</f>
        <v>45933</v>
      </c>
      <c r="B1110" s="26">
        <f>+'Key Dates'!$B$8-32</f>
        <v>45933</v>
      </c>
      <c r="C1110" s="43" t="s">
        <v>638</v>
      </c>
      <c r="D1110" s="29" t="s">
        <v>151</v>
      </c>
      <c r="E1110" s="30" t="s">
        <v>81</v>
      </c>
      <c r="F1110" s="30" t="s">
        <v>108</v>
      </c>
    </row>
    <row r="1111" spans="1:6" ht="63" x14ac:dyDescent="0.25">
      <c r="A1111" s="26">
        <f>+'Key Dates'!$B$8-32</f>
        <v>45933</v>
      </c>
      <c r="B1111" s="26">
        <f>+'Key Dates'!$B$8-32</f>
        <v>45933</v>
      </c>
      <c r="C1111" s="43" t="s">
        <v>638</v>
      </c>
      <c r="D1111" s="29" t="s">
        <v>151</v>
      </c>
      <c r="E1111" s="30" t="s">
        <v>82</v>
      </c>
      <c r="F1111" s="30" t="s">
        <v>108</v>
      </c>
    </row>
    <row r="1112" spans="1:6" ht="63" x14ac:dyDescent="0.25">
      <c r="A1112" s="26">
        <f>+'Key Dates'!$B$8-32</f>
        <v>45933</v>
      </c>
      <c r="B1112" s="26">
        <f>+'Key Dates'!$B$8-32</f>
        <v>45933</v>
      </c>
      <c r="C1112" s="43" t="s">
        <v>638</v>
      </c>
      <c r="D1112" s="29" t="s">
        <v>151</v>
      </c>
      <c r="E1112" s="30" t="s">
        <v>84</v>
      </c>
      <c r="F1112" s="30" t="s">
        <v>108</v>
      </c>
    </row>
    <row r="1113" spans="1:6" ht="63" x14ac:dyDescent="0.25">
      <c r="A1113" s="26">
        <f>+'Key Dates'!$B$8-32</f>
        <v>45933</v>
      </c>
      <c r="B1113" s="26">
        <f>+'Key Dates'!$B$8-32</f>
        <v>45933</v>
      </c>
      <c r="C1113" s="43" t="s">
        <v>638</v>
      </c>
      <c r="D1113" s="29" t="s">
        <v>151</v>
      </c>
      <c r="E1113" s="30" t="s">
        <v>85</v>
      </c>
      <c r="F1113" s="30" t="s">
        <v>108</v>
      </c>
    </row>
    <row r="1114" spans="1:6" ht="31.5" x14ac:dyDescent="0.25">
      <c r="A1114" s="26">
        <f>+'Key Dates'!$B$8-25</f>
        <v>45940</v>
      </c>
      <c r="B1114" s="26">
        <f>+'Key Dates'!$B$8-25</f>
        <v>45940</v>
      </c>
      <c r="C1114" s="42" t="s">
        <v>376</v>
      </c>
      <c r="D1114" s="27" t="s">
        <v>118</v>
      </c>
      <c r="E1114" s="28" t="s">
        <v>67</v>
      </c>
      <c r="F1114" s="28" t="s">
        <v>119</v>
      </c>
    </row>
    <row r="1115" spans="1:6" ht="31.5" x14ac:dyDescent="0.25">
      <c r="A1115" s="26">
        <f>+'Key Dates'!$B$8-25</f>
        <v>45940</v>
      </c>
      <c r="B1115" s="26">
        <f>+'Key Dates'!$B$8-25</f>
        <v>45940</v>
      </c>
      <c r="C1115" s="42" t="s">
        <v>376</v>
      </c>
      <c r="D1115" s="27" t="s">
        <v>118</v>
      </c>
      <c r="E1115" s="28" t="s">
        <v>168</v>
      </c>
      <c r="F1115" s="28" t="s">
        <v>119</v>
      </c>
    </row>
    <row r="1116" spans="1:6" ht="31.5" x14ac:dyDescent="0.25">
      <c r="A1116" s="26">
        <f>+'Key Dates'!$B$8-25</f>
        <v>45940</v>
      </c>
      <c r="B1116" s="26">
        <f>+'Key Dates'!$B$8-25</f>
        <v>45940</v>
      </c>
      <c r="C1116" s="42" t="s">
        <v>376</v>
      </c>
      <c r="D1116" s="27" t="s">
        <v>118</v>
      </c>
      <c r="E1116" s="28" t="s">
        <v>79</v>
      </c>
      <c r="F1116" s="28" t="s">
        <v>119</v>
      </c>
    </row>
    <row r="1117" spans="1:6" ht="31.5" x14ac:dyDescent="0.25">
      <c r="A1117" s="26">
        <f>+'Key Dates'!$B$8-25</f>
        <v>45940</v>
      </c>
      <c r="B1117" s="26">
        <f>+'Key Dates'!$B$8-25</f>
        <v>45940</v>
      </c>
      <c r="C1117" s="42" t="s">
        <v>376</v>
      </c>
      <c r="D1117" s="27" t="s">
        <v>118</v>
      </c>
      <c r="E1117" s="28" t="s">
        <v>69</v>
      </c>
      <c r="F1117" s="28" t="s">
        <v>119</v>
      </c>
    </row>
    <row r="1118" spans="1:6" ht="31.5" x14ac:dyDescent="0.25">
      <c r="A1118" s="26">
        <f>+'Key Dates'!$B$8-25</f>
        <v>45940</v>
      </c>
      <c r="B1118" s="26">
        <f>+'Key Dates'!$B$8-25</f>
        <v>45940</v>
      </c>
      <c r="C1118" s="42" t="s">
        <v>376</v>
      </c>
      <c r="D1118" s="27" t="s">
        <v>118</v>
      </c>
      <c r="E1118" s="28" t="s">
        <v>81</v>
      </c>
      <c r="F1118" s="28" t="s">
        <v>119</v>
      </c>
    </row>
    <row r="1119" spans="1:6" ht="38.25" x14ac:dyDescent="0.25">
      <c r="A1119" s="26">
        <f>+'Key Dates'!$B$8-25</f>
        <v>45940</v>
      </c>
      <c r="B1119" s="26">
        <f>+'Key Dates'!$B$8-25</f>
        <v>45940</v>
      </c>
      <c r="C1119" s="42" t="s">
        <v>376</v>
      </c>
      <c r="D1119" s="27" t="s">
        <v>118</v>
      </c>
      <c r="E1119" s="28" t="s">
        <v>82</v>
      </c>
      <c r="F1119" s="28" t="s">
        <v>119</v>
      </c>
    </row>
    <row r="1120" spans="1:6" ht="51" x14ac:dyDescent="0.25">
      <c r="A1120" s="26">
        <f>+'Key Dates'!$B$8-25</f>
        <v>45940</v>
      </c>
      <c r="B1120" s="26">
        <f>+'Key Dates'!$B$8-25</f>
        <v>45940</v>
      </c>
      <c r="C1120" s="42" t="s">
        <v>376</v>
      </c>
      <c r="D1120" s="27" t="s">
        <v>118</v>
      </c>
      <c r="E1120" s="28" t="s">
        <v>84</v>
      </c>
      <c r="F1120" s="28" t="s">
        <v>119</v>
      </c>
    </row>
    <row r="1121" spans="1:6" ht="51" x14ac:dyDescent="0.25">
      <c r="A1121" s="26">
        <f>+'Key Dates'!$B$8-25</f>
        <v>45940</v>
      </c>
      <c r="B1121" s="26">
        <f>+'Key Dates'!$B$8-25</f>
        <v>45940</v>
      </c>
      <c r="C1121" s="42" t="s">
        <v>376</v>
      </c>
      <c r="D1121" s="27" t="s">
        <v>118</v>
      </c>
      <c r="E1121" s="28" t="s">
        <v>85</v>
      </c>
      <c r="F1121" s="28" t="s">
        <v>119</v>
      </c>
    </row>
    <row r="1122" spans="1:6" ht="47.25" x14ac:dyDescent="0.25">
      <c r="A1122" s="26">
        <f>+'Key Dates'!$B$8-25</f>
        <v>45940</v>
      </c>
      <c r="B1122" s="26">
        <f>+'Key Dates'!$B$8-25</f>
        <v>45940</v>
      </c>
      <c r="C1122" s="43" t="s">
        <v>639</v>
      </c>
      <c r="D1122" s="29" t="s">
        <v>121</v>
      </c>
      <c r="E1122" s="30" t="s">
        <v>67</v>
      </c>
      <c r="F1122" s="30" t="s">
        <v>122</v>
      </c>
    </row>
    <row r="1123" spans="1:6" ht="47.25" x14ac:dyDescent="0.25">
      <c r="A1123" s="26">
        <f>+'Key Dates'!$B$8-25</f>
        <v>45940</v>
      </c>
      <c r="B1123" s="26">
        <f>+'Key Dates'!$B$8-25</f>
        <v>45940</v>
      </c>
      <c r="C1123" s="43" t="s">
        <v>639</v>
      </c>
      <c r="D1123" s="29" t="s">
        <v>121</v>
      </c>
      <c r="E1123" s="30" t="s">
        <v>69</v>
      </c>
      <c r="F1123" s="30" t="s">
        <v>122</v>
      </c>
    </row>
    <row r="1124" spans="1:6" ht="47.25" x14ac:dyDescent="0.25">
      <c r="A1124" s="26">
        <f>+'Key Dates'!$B$8-25</f>
        <v>45940</v>
      </c>
      <c r="B1124" s="26">
        <f>+'Key Dates'!$B$8-25</f>
        <v>45940</v>
      </c>
      <c r="C1124" s="43" t="s">
        <v>639</v>
      </c>
      <c r="D1124" s="29" t="s">
        <v>121</v>
      </c>
      <c r="E1124" s="30" t="s">
        <v>81</v>
      </c>
      <c r="F1124" s="30" t="s">
        <v>122</v>
      </c>
    </row>
    <row r="1125" spans="1:6" ht="47.25" x14ac:dyDescent="0.25">
      <c r="A1125" s="26">
        <f>+'Key Dates'!$B$8-25</f>
        <v>45940</v>
      </c>
      <c r="B1125" s="26">
        <f>+'Key Dates'!$B$8-25</f>
        <v>45940</v>
      </c>
      <c r="C1125" s="43" t="s">
        <v>639</v>
      </c>
      <c r="D1125" s="29" t="s">
        <v>121</v>
      </c>
      <c r="E1125" s="30" t="s">
        <v>82</v>
      </c>
      <c r="F1125" s="30" t="s">
        <v>122</v>
      </c>
    </row>
    <row r="1126" spans="1:6" ht="51" x14ac:dyDescent="0.25">
      <c r="A1126" s="26">
        <f>+'Key Dates'!$B$8-25</f>
        <v>45940</v>
      </c>
      <c r="B1126" s="26">
        <f>+'Key Dates'!$B$8-25</f>
        <v>45940</v>
      </c>
      <c r="C1126" s="43" t="s">
        <v>639</v>
      </c>
      <c r="D1126" s="29" t="s">
        <v>121</v>
      </c>
      <c r="E1126" s="30" t="s">
        <v>84</v>
      </c>
      <c r="F1126" s="30" t="s">
        <v>122</v>
      </c>
    </row>
    <row r="1127" spans="1:6" ht="51" x14ac:dyDescent="0.25">
      <c r="A1127" s="26">
        <f>+'Key Dates'!$B$8-25</f>
        <v>45940</v>
      </c>
      <c r="B1127" s="26">
        <f>+'Key Dates'!$B$8-25</f>
        <v>45940</v>
      </c>
      <c r="C1127" s="43" t="s">
        <v>639</v>
      </c>
      <c r="D1127" s="29" t="s">
        <v>121</v>
      </c>
      <c r="E1127" s="30" t="s">
        <v>85</v>
      </c>
      <c r="F1127" s="30" t="s">
        <v>122</v>
      </c>
    </row>
    <row r="1128" spans="1:6" ht="94.5" x14ac:dyDescent="0.25">
      <c r="A1128" s="26">
        <f>+'Key Dates'!$B$16</f>
        <v>45943</v>
      </c>
      <c r="B1128" s="26">
        <f>+'Key Dates'!$B$16</f>
        <v>45943</v>
      </c>
      <c r="C1128" s="44" t="s">
        <v>640</v>
      </c>
      <c r="D1128" s="27" t="s">
        <v>75</v>
      </c>
      <c r="E1128" s="28" t="s">
        <v>76</v>
      </c>
      <c r="F1128" s="28" t="s">
        <v>76</v>
      </c>
    </row>
    <row r="1129" spans="1:6" ht="94.5" x14ac:dyDescent="0.25">
      <c r="A1129" s="26">
        <f>+'Key Dates'!$B$8-22</f>
        <v>45943</v>
      </c>
      <c r="B1129" s="26">
        <f>+'Key Dates'!$B$8-22</f>
        <v>45943</v>
      </c>
      <c r="C1129" s="42" t="s">
        <v>377</v>
      </c>
      <c r="D1129" s="27" t="s">
        <v>176</v>
      </c>
      <c r="E1129" s="28" t="s">
        <v>67</v>
      </c>
      <c r="F1129" s="28" t="s">
        <v>177</v>
      </c>
    </row>
    <row r="1130" spans="1:6" ht="94.5" x14ac:dyDescent="0.25">
      <c r="A1130" s="26">
        <f>+'Key Dates'!$B$8-22</f>
        <v>45943</v>
      </c>
      <c r="B1130" s="26">
        <f>+'Key Dates'!$B$8-22</f>
        <v>45943</v>
      </c>
      <c r="C1130" s="42" t="s">
        <v>377</v>
      </c>
      <c r="D1130" s="27" t="s">
        <v>176</v>
      </c>
      <c r="E1130" s="28" t="s">
        <v>69</v>
      </c>
      <c r="F1130" s="28" t="s">
        <v>177</v>
      </c>
    </row>
    <row r="1131" spans="1:6" ht="94.5" x14ac:dyDescent="0.25">
      <c r="A1131" s="26">
        <f>+'Key Dates'!$B$8-22</f>
        <v>45943</v>
      </c>
      <c r="B1131" s="26">
        <f>+'Key Dates'!$B$8-22</f>
        <v>45943</v>
      </c>
      <c r="C1131" s="42" t="s">
        <v>377</v>
      </c>
      <c r="D1131" s="27" t="s">
        <v>176</v>
      </c>
      <c r="E1131" s="28" t="s">
        <v>81</v>
      </c>
      <c r="F1131" s="28" t="s">
        <v>177</v>
      </c>
    </row>
    <row r="1132" spans="1:6" ht="94.5" x14ac:dyDescent="0.25">
      <c r="A1132" s="26">
        <f>+'Key Dates'!$B$8-22</f>
        <v>45943</v>
      </c>
      <c r="B1132" s="26">
        <f>+'Key Dates'!$B$8-22</f>
        <v>45943</v>
      </c>
      <c r="C1132" s="42" t="s">
        <v>377</v>
      </c>
      <c r="D1132" s="27" t="s">
        <v>176</v>
      </c>
      <c r="E1132" s="28" t="s">
        <v>82</v>
      </c>
      <c r="F1132" s="28" t="s">
        <v>177</v>
      </c>
    </row>
    <row r="1133" spans="1:6" ht="94.5" x14ac:dyDescent="0.25">
      <c r="A1133" s="26">
        <f>+'Key Dates'!$B$8-22</f>
        <v>45943</v>
      </c>
      <c r="B1133" s="26">
        <f>+'Key Dates'!$B$8-22</f>
        <v>45943</v>
      </c>
      <c r="C1133" s="42" t="s">
        <v>377</v>
      </c>
      <c r="D1133" s="27" t="s">
        <v>176</v>
      </c>
      <c r="E1133" s="28" t="s">
        <v>70</v>
      </c>
      <c r="F1133" s="28" t="s">
        <v>177</v>
      </c>
    </row>
    <row r="1134" spans="1:6" ht="94.5" x14ac:dyDescent="0.25">
      <c r="A1134" s="26">
        <f>+'Key Dates'!$B$8-22</f>
        <v>45943</v>
      </c>
      <c r="B1134" s="26">
        <f>+'Key Dates'!$B$8-22</f>
        <v>45943</v>
      </c>
      <c r="C1134" s="42" t="s">
        <v>377</v>
      </c>
      <c r="D1134" s="27" t="s">
        <v>176</v>
      </c>
      <c r="E1134" s="28" t="s">
        <v>83</v>
      </c>
      <c r="F1134" s="28" t="s">
        <v>177</v>
      </c>
    </row>
    <row r="1135" spans="1:6" ht="63" x14ac:dyDescent="0.25">
      <c r="A1135" s="26">
        <f>+'Key Dates'!$B$8-21</f>
        <v>45944</v>
      </c>
      <c r="B1135" s="26">
        <f>+'Key Dates'!$B$8-21</f>
        <v>45944</v>
      </c>
      <c r="C1135" s="42" t="s">
        <v>378</v>
      </c>
      <c r="D1135" s="27" t="s">
        <v>125</v>
      </c>
      <c r="E1135" s="28" t="s">
        <v>67</v>
      </c>
      <c r="F1135" s="28" t="s">
        <v>101</v>
      </c>
    </row>
    <row r="1136" spans="1:6" ht="63" x14ac:dyDescent="0.25">
      <c r="A1136" s="26">
        <f>+'Key Dates'!$B$8-21</f>
        <v>45944</v>
      </c>
      <c r="B1136" s="26">
        <f>+'Key Dates'!$B$8-21</f>
        <v>45944</v>
      </c>
      <c r="C1136" s="42" t="s">
        <v>378</v>
      </c>
      <c r="D1136" s="27" t="s">
        <v>125</v>
      </c>
      <c r="E1136" s="28" t="s">
        <v>69</v>
      </c>
      <c r="F1136" s="28" t="s">
        <v>101</v>
      </c>
    </row>
    <row r="1137" spans="1:6" ht="63" x14ac:dyDescent="0.25">
      <c r="A1137" s="26">
        <f>+'Key Dates'!$B$8-21</f>
        <v>45944</v>
      </c>
      <c r="B1137" s="26">
        <f>+'Key Dates'!$B$8-21</f>
        <v>45944</v>
      </c>
      <c r="C1137" s="42" t="s">
        <v>378</v>
      </c>
      <c r="D1137" s="27" t="s">
        <v>125</v>
      </c>
      <c r="E1137" s="28" t="s">
        <v>81</v>
      </c>
      <c r="F1137" s="28" t="s">
        <v>101</v>
      </c>
    </row>
    <row r="1138" spans="1:6" ht="63" x14ac:dyDescent="0.25">
      <c r="A1138" s="26">
        <f>+'Key Dates'!$B$8-21</f>
        <v>45944</v>
      </c>
      <c r="B1138" s="26">
        <f>+'Key Dates'!$B$8-21</f>
        <v>45944</v>
      </c>
      <c r="C1138" s="42" t="s">
        <v>378</v>
      </c>
      <c r="D1138" s="27" t="s">
        <v>125</v>
      </c>
      <c r="E1138" s="28" t="s">
        <v>82</v>
      </c>
      <c r="F1138" s="28" t="s">
        <v>101</v>
      </c>
    </row>
    <row r="1139" spans="1:6" ht="63" x14ac:dyDescent="0.25">
      <c r="A1139" s="26">
        <f>+'Key Dates'!$B$8-21</f>
        <v>45944</v>
      </c>
      <c r="B1139" s="26">
        <f>+'Key Dates'!$B$8-21</f>
        <v>45944</v>
      </c>
      <c r="C1139" s="42" t="s">
        <v>378</v>
      </c>
      <c r="D1139" s="27" t="s">
        <v>125</v>
      </c>
      <c r="E1139" s="28" t="s">
        <v>84</v>
      </c>
      <c r="F1139" s="28" t="s">
        <v>101</v>
      </c>
    </row>
    <row r="1140" spans="1:6" ht="63" x14ac:dyDescent="0.25">
      <c r="A1140" s="26">
        <f>+'Key Dates'!$B$8-21</f>
        <v>45944</v>
      </c>
      <c r="B1140" s="26">
        <f>+'Key Dates'!$B$8-21</f>
        <v>45944</v>
      </c>
      <c r="C1140" s="42" t="s">
        <v>378</v>
      </c>
      <c r="D1140" s="27" t="s">
        <v>125</v>
      </c>
      <c r="E1140" s="28" t="s">
        <v>85</v>
      </c>
      <c r="F1140" s="28" t="s">
        <v>101</v>
      </c>
    </row>
    <row r="1141" spans="1:6" ht="63" x14ac:dyDescent="0.25">
      <c r="A1141" s="26">
        <f>+'Key Dates'!$B$8-20</f>
        <v>45945</v>
      </c>
      <c r="B1141" s="26">
        <f>+'Key Dates'!$B$8-20</f>
        <v>45945</v>
      </c>
      <c r="C1141" s="42" t="s">
        <v>379</v>
      </c>
      <c r="D1141" s="27" t="s">
        <v>128</v>
      </c>
      <c r="E1141" s="28" t="s">
        <v>67</v>
      </c>
      <c r="F1141" s="28" t="s">
        <v>101</v>
      </c>
    </row>
    <row r="1142" spans="1:6" ht="63" x14ac:dyDescent="0.25">
      <c r="A1142" s="26">
        <f>+'Key Dates'!$B$8-20</f>
        <v>45945</v>
      </c>
      <c r="B1142" s="26">
        <f>+'Key Dates'!$B$8-20</f>
        <v>45945</v>
      </c>
      <c r="C1142" s="42" t="s">
        <v>379</v>
      </c>
      <c r="D1142" s="27" t="s">
        <v>128</v>
      </c>
      <c r="E1142" s="28" t="s">
        <v>69</v>
      </c>
      <c r="F1142" s="28" t="s">
        <v>101</v>
      </c>
    </row>
    <row r="1143" spans="1:6" ht="63" x14ac:dyDescent="0.25">
      <c r="A1143" s="26">
        <f>+'Key Dates'!$B$8-20</f>
        <v>45945</v>
      </c>
      <c r="B1143" s="26">
        <f>+'Key Dates'!$B$8-20</f>
        <v>45945</v>
      </c>
      <c r="C1143" s="42" t="s">
        <v>379</v>
      </c>
      <c r="D1143" s="27" t="s">
        <v>128</v>
      </c>
      <c r="E1143" s="28" t="s">
        <v>81</v>
      </c>
      <c r="F1143" s="28" t="s">
        <v>101</v>
      </c>
    </row>
    <row r="1144" spans="1:6" ht="63" x14ac:dyDescent="0.25">
      <c r="A1144" s="26">
        <f>+'Key Dates'!$B$8-20</f>
        <v>45945</v>
      </c>
      <c r="B1144" s="26">
        <f>+'Key Dates'!$B$8-20</f>
        <v>45945</v>
      </c>
      <c r="C1144" s="42" t="s">
        <v>379</v>
      </c>
      <c r="D1144" s="27" t="s">
        <v>128</v>
      </c>
      <c r="E1144" s="28" t="s">
        <v>82</v>
      </c>
      <c r="F1144" s="28" t="s">
        <v>101</v>
      </c>
    </row>
    <row r="1145" spans="1:6" ht="63" x14ac:dyDescent="0.25">
      <c r="A1145" s="26">
        <f>+'Key Dates'!$B$8-20</f>
        <v>45945</v>
      </c>
      <c r="B1145" s="26">
        <f>+'Key Dates'!$B$8-20</f>
        <v>45945</v>
      </c>
      <c r="C1145" s="42" t="s">
        <v>379</v>
      </c>
      <c r="D1145" s="27" t="s">
        <v>128</v>
      </c>
      <c r="E1145" s="28" t="s">
        <v>84</v>
      </c>
      <c r="F1145" s="28" t="s">
        <v>101</v>
      </c>
    </row>
    <row r="1146" spans="1:6" ht="63" x14ac:dyDescent="0.25">
      <c r="A1146" s="26">
        <f>+'Key Dates'!$B$8-20</f>
        <v>45945</v>
      </c>
      <c r="B1146" s="26">
        <f>+'Key Dates'!$B$8-20</f>
        <v>45945</v>
      </c>
      <c r="C1146" s="42" t="s">
        <v>379</v>
      </c>
      <c r="D1146" s="27" t="s">
        <v>128</v>
      </c>
      <c r="E1146" s="28" t="s">
        <v>85</v>
      </c>
      <c r="F1146" s="28" t="s">
        <v>101</v>
      </c>
    </row>
    <row r="1147" spans="1:6" ht="78.75" x14ac:dyDescent="0.25">
      <c r="A1147" s="26">
        <f>+'Key Dates'!$B$8-20</f>
        <v>45945</v>
      </c>
      <c r="B1147" s="26">
        <f>+'Key Dates'!$B$8-20</f>
        <v>45945</v>
      </c>
      <c r="C1147" s="43" t="s">
        <v>380</v>
      </c>
      <c r="D1147" s="29" t="s">
        <v>181</v>
      </c>
      <c r="E1147" s="30" t="s">
        <v>67</v>
      </c>
      <c r="F1147" s="30" t="s">
        <v>119</v>
      </c>
    </row>
    <row r="1148" spans="1:6" ht="78.75" x14ac:dyDescent="0.25">
      <c r="A1148" s="26">
        <f>+'Key Dates'!$B$8-20</f>
        <v>45945</v>
      </c>
      <c r="B1148" s="26">
        <f>+'Key Dates'!$B$8-20</f>
        <v>45945</v>
      </c>
      <c r="C1148" s="43" t="s">
        <v>380</v>
      </c>
      <c r="D1148" s="29" t="s">
        <v>181</v>
      </c>
      <c r="E1148" s="30" t="s">
        <v>69</v>
      </c>
      <c r="F1148" s="30" t="s">
        <v>119</v>
      </c>
    </row>
    <row r="1149" spans="1:6" ht="78.75" x14ac:dyDescent="0.25">
      <c r="A1149" s="26">
        <f>+'Key Dates'!$B$8-20</f>
        <v>45945</v>
      </c>
      <c r="B1149" s="26">
        <f>+'Key Dates'!$B$8-20</f>
        <v>45945</v>
      </c>
      <c r="C1149" s="43" t="s">
        <v>380</v>
      </c>
      <c r="D1149" s="29" t="s">
        <v>181</v>
      </c>
      <c r="E1149" s="30" t="s">
        <v>81</v>
      </c>
      <c r="F1149" s="30" t="s">
        <v>119</v>
      </c>
    </row>
    <row r="1150" spans="1:6" ht="78.75" x14ac:dyDescent="0.25">
      <c r="A1150" s="26">
        <f>+'Key Dates'!$B$8-20</f>
        <v>45945</v>
      </c>
      <c r="B1150" s="26">
        <f>+'Key Dates'!$B$8-20</f>
        <v>45945</v>
      </c>
      <c r="C1150" s="43" t="s">
        <v>380</v>
      </c>
      <c r="D1150" s="29" t="s">
        <v>181</v>
      </c>
      <c r="E1150" s="30" t="s">
        <v>82</v>
      </c>
      <c r="F1150" s="30" t="s">
        <v>119</v>
      </c>
    </row>
    <row r="1151" spans="1:6" ht="78.75" x14ac:dyDescent="0.25">
      <c r="A1151" s="26">
        <f>+'Key Dates'!$B$8-20</f>
        <v>45945</v>
      </c>
      <c r="B1151" s="26">
        <f>+'Key Dates'!$B$8-20</f>
        <v>45945</v>
      </c>
      <c r="C1151" s="43" t="s">
        <v>380</v>
      </c>
      <c r="D1151" s="29" t="s">
        <v>181</v>
      </c>
      <c r="E1151" s="30" t="s">
        <v>84</v>
      </c>
      <c r="F1151" s="30" t="s">
        <v>119</v>
      </c>
    </row>
    <row r="1152" spans="1:6" ht="78.75" x14ac:dyDescent="0.25">
      <c r="A1152" s="26">
        <f>+'Key Dates'!$B$8-20</f>
        <v>45945</v>
      </c>
      <c r="B1152" s="26">
        <f>+'Key Dates'!$B$8-20</f>
        <v>45945</v>
      </c>
      <c r="C1152" s="43" t="s">
        <v>380</v>
      </c>
      <c r="D1152" s="29" t="s">
        <v>181</v>
      </c>
      <c r="E1152" s="30" t="s">
        <v>85</v>
      </c>
      <c r="F1152" s="30" t="s">
        <v>119</v>
      </c>
    </row>
    <row r="1153" spans="1:6" ht="78.75" x14ac:dyDescent="0.25">
      <c r="A1153" s="26">
        <f>+'Key Dates'!$B$8-20</f>
        <v>45945</v>
      </c>
      <c r="B1153" s="26">
        <f>+'Key Dates'!$B$8-10</f>
        <v>45955</v>
      </c>
      <c r="C1153" s="42" t="s">
        <v>381</v>
      </c>
      <c r="D1153" s="27" t="s">
        <v>382</v>
      </c>
      <c r="E1153" s="28" t="s">
        <v>67</v>
      </c>
      <c r="F1153" s="28" t="s">
        <v>114</v>
      </c>
    </row>
    <row r="1154" spans="1:6" ht="78.75" x14ac:dyDescent="0.25">
      <c r="A1154" s="26">
        <f>+'Key Dates'!$B$8-20</f>
        <v>45945</v>
      </c>
      <c r="B1154" s="26">
        <f>+'Key Dates'!$B$8-10</f>
        <v>45955</v>
      </c>
      <c r="C1154" s="42" t="s">
        <v>381</v>
      </c>
      <c r="D1154" s="27" t="s">
        <v>382</v>
      </c>
      <c r="E1154" s="28" t="s">
        <v>69</v>
      </c>
      <c r="F1154" s="28" t="s">
        <v>114</v>
      </c>
    </row>
    <row r="1155" spans="1:6" ht="78.75" x14ac:dyDescent="0.25">
      <c r="A1155" s="26">
        <f>+'Key Dates'!$B$8-20</f>
        <v>45945</v>
      </c>
      <c r="B1155" s="26">
        <f>+'Key Dates'!$B$8-10</f>
        <v>45955</v>
      </c>
      <c r="C1155" s="42" t="s">
        <v>381</v>
      </c>
      <c r="D1155" s="27" t="s">
        <v>382</v>
      </c>
      <c r="E1155" s="28" t="s">
        <v>81</v>
      </c>
      <c r="F1155" s="28" t="s">
        <v>114</v>
      </c>
    </row>
    <row r="1156" spans="1:6" ht="78.75" x14ac:dyDescent="0.25">
      <c r="A1156" s="26">
        <f>+'Key Dates'!$B$8-20</f>
        <v>45945</v>
      </c>
      <c r="B1156" s="26">
        <f>+'Key Dates'!$B$8-10</f>
        <v>45955</v>
      </c>
      <c r="C1156" s="42" t="s">
        <v>381</v>
      </c>
      <c r="D1156" s="27" t="s">
        <v>382</v>
      </c>
      <c r="E1156" s="28" t="s">
        <v>82</v>
      </c>
      <c r="F1156" s="28" t="s">
        <v>114</v>
      </c>
    </row>
    <row r="1157" spans="1:6" ht="220.5" x14ac:dyDescent="0.25">
      <c r="A1157" s="26">
        <f>+'Key Dates'!$B$8-20</f>
        <v>45945</v>
      </c>
      <c r="B1157" s="26">
        <f>+'Key Dates'!$B$8-4</f>
        <v>45961</v>
      </c>
      <c r="C1157" s="42" t="s">
        <v>641</v>
      </c>
      <c r="D1157" s="27" t="s">
        <v>183</v>
      </c>
      <c r="E1157" s="28" t="s">
        <v>67</v>
      </c>
      <c r="F1157" s="28" t="s">
        <v>101</v>
      </c>
    </row>
    <row r="1158" spans="1:6" ht="220.5" x14ac:dyDescent="0.25">
      <c r="A1158" s="26">
        <f>+'Key Dates'!$B$8-20</f>
        <v>45945</v>
      </c>
      <c r="B1158" s="26">
        <f>+'Key Dates'!$B$8-4</f>
        <v>45961</v>
      </c>
      <c r="C1158" s="42" t="s">
        <v>641</v>
      </c>
      <c r="D1158" s="27" t="s">
        <v>183</v>
      </c>
      <c r="E1158" s="28" t="s">
        <v>69</v>
      </c>
      <c r="F1158" s="28" t="s">
        <v>101</v>
      </c>
    </row>
    <row r="1159" spans="1:6" ht="220.5" x14ac:dyDescent="0.25">
      <c r="A1159" s="26">
        <f>+'Key Dates'!$B$8-20</f>
        <v>45945</v>
      </c>
      <c r="B1159" s="26">
        <f>+'Key Dates'!$B$8-4</f>
        <v>45961</v>
      </c>
      <c r="C1159" s="42" t="s">
        <v>641</v>
      </c>
      <c r="D1159" s="27" t="s">
        <v>183</v>
      </c>
      <c r="E1159" s="28" t="s">
        <v>81</v>
      </c>
      <c r="F1159" s="28" t="s">
        <v>101</v>
      </c>
    </row>
    <row r="1160" spans="1:6" ht="220.5" x14ac:dyDescent="0.25">
      <c r="A1160" s="26">
        <f>+'Key Dates'!$B$8-20</f>
        <v>45945</v>
      </c>
      <c r="B1160" s="26">
        <f>+'Key Dates'!$B$8-4</f>
        <v>45961</v>
      </c>
      <c r="C1160" s="42" t="s">
        <v>641</v>
      </c>
      <c r="D1160" s="27" t="s">
        <v>183</v>
      </c>
      <c r="E1160" s="28" t="s">
        <v>82</v>
      </c>
      <c r="F1160" s="28" t="s">
        <v>101</v>
      </c>
    </row>
    <row r="1161" spans="1:6" ht="220.5" x14ac:dyDescent="0.25">
      <c r="A1161" s="26">
        <f>+'Key Dates'!$B$8-20</f>
        <v>45945</v>
      </c>
      <c r="B1161" s="26">
        <f>+'Key Dates'!$B$8-4</f>
        <v>45961</v>
      </c>
      <c r="C1161" s="42" t="s">
        <v>641</v>
      </c>
      <c r="D1161" s="27" t="s">
        <v>183</v>
      </c>
      <c r="E1161" s="28" t="s">
        <v>84</v>
      </c>
      <c r="F1161" s="28" t="s">
        <v>101</v>
      </c>
    </row>
    <row r="1162" spans="1:6" ht="220.5" x14ac:dyDescent="0.25">
      <c r="A1162" s="26">
        <f>+'Key Dates'!$B$8-20</f>
        <v>45945</v>
      </c>
      <c r="B1162" s="26">
        <f>+'Key Dates'!$B$8-4</f>
        <v>45961</v>
      </c>
      <c r="C1162" s="42" t="s">
        <v>641</v>
      </c>
      <c r="D1162" s="27" t="s">
        <v>183</v>
      </c>
      <c r="E1162" s="28" t="s">
        <v>85</v>
      </c>
      <c r="F1162" s="28" t="s">
        <v>101</v>
      </c>
    </row>
    <row r="1163" spans="1:6" ht="63" x14ac:dyDescent="0.25">
      <c r="A1163" s="26">
        <f>+'Key Dates'!$B$8-20</f>
        <v>45945</v>
      </c>
      <c r="B1163" s="26">
        <f>+'Key Dates'!$B$8-1</f>
        <v>45964</v>
      </c>
      <c r="C1163" s="42" t="s">
        <v>383</v>
      </c>
      <c r="D1163" s="27" t="s">
        <v>311</v>
      </c>
      <c r="E1163" s="28" t="s">
        <v>67</v>
      </c>
      <c r="F1163" s="28" t="s">
        <v>101</v>
      </c>
    </row>
    <row r="1164" spans="1:6" ht="63" x14ac:dyDescent="0.25">
      <c r="A1164" s="26">
        <f>+'Key Dates'!$B$8-20</f>
        <v>45945</v>
      </c>
      <c r="B1164" s="26">
        <f>+'Key Dates'!$B$8-1</f>
        <v>45964</v>
      </c>
      <c r="C1164" s="42" t="s">
        <v>383</v>
      </c>
      <c r="D1164" s="27" t="s">
        <v>311</v>
      </c>
      <c r="E1164" s="28" t="s">
        <v>69</v>
      </c>
      <c r="F1164" s="28" t="s">
        <v>101</v>
      </c>
    </row>
    <row r="1165" spans="1:6" ht="63" x14ac:dyDescent="0.25">
      <c r="A1165" s="26">
        <f>+'Key Dates'!$B$8-20</f>
        <v>45945</v>
      </c>
      <c r="B1165" s="26">
        <f>+'Key Dates'!$B$8-1</f>
        <v>45964</v>
      </c>
      <c r="C1165" s="42" t="s">
        <v>383</v>
      </c>
      <c r="D1165" s="27" t="s">
        <v>311</v>
      </c>
      <c r="E1165" s="28" t="s">
        <v>81</v>
      </c>
      <c r="F1165" s="28" t="s">
        <v>101</v>
      </c>
    </row>
    <row r="1166" spans="1:6" ht="63" x14ac:dyDescent="0.25">
      <c r="A1166" s="26">
        <f>+'Key Dates'!$B$8-20</f>
        <v>45945</v>
      </c>
      <c r="B1166" s="26">
        <f>+'Key Dates'!$B$8-1</f>
        <v>45964</v>
      </c>
      <c r="C1166" s="42" t="s">
        <v>383</v>
      </c>
      <c r="D1166" s="27" t="s">
        <v>311</v>
      </c>
      <c r="E1166" s="28" t="s">
        <v>82</v>
      </c>
      <c r="F1166" s="28" t="s">
        <v>101</v>
      </c>
    </row>
    <row r="1167" spans="1:6" ht="63" x14ac:dyDescent="0.25">
      <c r="A1167" s="26">
        <f>+'Key Dates'!$B$8-20</f>
        <v>45945</v>
      </c>
      <c r="B1167" s="26">
        <f>+'Key Dates'!$B$8-1</f>
        <v>45964</v>
      </c>
      <c r="C1167" s="42" t="s">
        <v>383</v>
      </c>
      <c r="D1167" s="27" t="s">
        <v>311</v>
      </c>
      <c r="E1167" s="28" t="s">
        <v>84</v>
      </c>
      <c r="F1167" s="28" t="s">
        <v>101</v>
      </c>
    </row>
    <row r="1168" spans="1:6" ht="63" x14ac:dyDescent="0.25">
      <c r="A1168" s="26">
        <f>+'Key Dates'!$B$8-20</f>
        <v>45945</v>
      </c>
      <c r="B1168" s="26">
        <f>+'Key Dates'!$B$8-1</f>
        <v>45964</v>
      </c>
      <c r="C1168" s="42" t="s">
        <v>383</v>
      </c>
      <c r="D1168" s="27" t="s">
        <v>311</v>
      </c>
      <c r="E1168" s="28" t="s">
        <v>85</v>
      </c>
      <c r="F1168" s="28" t="s">
        <v>101</v>
      </c>
    </row>
    <row r="1169" spans="1:6" ht="114.75" x14ac:dyDescent="0.25">
      <c r="A1169" s="26">
        <f>+'Key Dates'!$B$8-19</f>
        <v>45946</v>
      </c>
      <c r="B1169" s="26">
        <f>+'Key Dates'!$B$8-19</f>
        <v>45946</v>
      </c>
      <c r="C1169" s="42" t="s">
        <v>642</v>
      </c>
      <c r="D1169" s="29" t="s">
        <v>187</v>
      </c>
      <c r="E1169" s="28" t="s">
        <v>67</v>
      </c>
      <c r="F1169" s="28" t="s">
        <v>68</v>
      </c>
    </row>
    <row r="1170" spans="1:6" ht="114.75" x14ac:dyDescent="0.25">
      <c r="A1170" s="26">
        <f>+'Key Dates'!$B$8-19</f>
        <v>45946</v>
      </c>
      <c r="B1170" s="26">
        <f>+'Key Dates'!$B$8-19</f>
        <v>45946</v>
      </c>
      <c r="C1170" s="42" t="s">
        <v>642</v>
      </c>
      <c r="D1170" s="29" t="s">
        <v>187</v>
      </c>
      <c r="E1170" s="28" t="s">
        <v>69</v>
      </c>
      <c r="F1170" s="28" t="s">
        <v>68</v>
      </c>
    </row>
    <row r="1171" spans="1:6" ht="114.75" x14ac:dyDescent="0.25">
      <c r="A1171" s="26">
        <f>+'Key Dates'!$B$8-19</f>
        <v>45946</v>
      </c>
      <c r="B1171" s="26">
        <f>+'Key Dates'!$B$8-19</f>
        <v>45946</v>
      </c>
      <c r="C1171" s="42" t="s">
        <v>642</v>
      </c>
      <c r="D1171" s="29" t="s">
        <v>187</v>
      </c>
      <c r="E1171" s="28" t="s">
        <v>81</v>
      </c>
      <c r="F1171" s="28" t="s">
        <v>68</v>
      </c>
    </row>
    <row r="1172" spans="1:6" ht="114.75" x14ac:dyDescent="0.25">
      <c r="A1172" s="26">
        <f>+'Key Dates'!$B$8-19</f>
        <v>45946</v>
      </c>
      <c r="B1172" s="26">
        <f>+'Key Dates'!$B$8-19</f>
        <v>45946</v>
      </c>
      <c r="C1172" s="42" t="s">
        <v>642</v>
      </c>
      <c r="D1172" s="29" t="s">
        <v>187</v>
      </c>
      <c r="E1172" s="28" t="s">
        <v>82</v>
      </c>
      <c r="F1172" s="28" t="s">
        <v>68</v>
      </c>
    </row>
    <row r="1173" spans="1:6" ht="114.75" x14ac:dyDescent="0.25">
      <c r="A1173" s="26">
        <f>+'Key Dates'!$B$8-19</f>
        <v>45946</v>
      </c>
      <c r="B1173" s="26">
        <f>+'Key Dates'!$B$8-19</f>
        <v>45946</v>
      </c>
      <c r="C1173" s="42" t="s">
        <v>642</v>
      </c>
      <c r="D1173" s="29" t="s">
        <v>187</v>
      </c>
      <c r="E1173" s="28" t="s">
        <v>84</v>
      </c>
      <c r="F1173" s="28" t="s">
        <v>68</v>
      </c>
    </row>
    <row r="1174" spans="1:6" ht="114.75" x14ac:dyDescent="0.25">
      <c r="A1174" s="26">
        <f>+'Key Dates'!$B$8-19</f>
        <v>45946</v>
      </c>
      <c r="B1174" s="26">
        <f>+'Key Dates'!$B$8-19</f>
        <v>45946</v>
      </c>
      <c r="C1174" s="42" t="s">
        <v>642</v>
      </c>
      <c r="D1174" s="29" t="s">
        <v>187</v>
      </c>
      <c r="E1174" s="28" t="s">
        <v>85</v>
      </c>
      <c r="F1174" s="28" t="s">
        <v>68</v>
      </c>
    </row>
    <row r="1175" spans="1:6" ht="78.75" x14ac:dyDescent="0.25">
      <c r="A1175" s="26">
        <f>+'Key Dates'!$B$8-15</f>
        <v>45950</v>
      </c>
      <c r="B1175" s="26">
        <f>+'Key Dates'!$B$8-15</f>
        <v>45950</v>
      </c>
      <c r="C1175" s="42" t="s">
        <v>384</v>
      </c>
      <c r="D1175" s="27" t="s">
        <v>313</v>
      </c>
      <c r="E1175" s="28" t="s">
        <v>67</v>
      </c>
      <c r="F1175" s="28" t="s">
        <v>114</v>
      </c>
    </row>
    <row r="1176" spans="1:6" ht="78.75" x14ac:dyDescent="0.25">
      <c r="A1176" s="26">
        <f>+'Key Dates'!$B$8-15</f>
        <v>45950</v>
      </c>
      <c r="B1176" s="26">
        <f>+'Key Dates'!$B$8-15</f>
        <v>45950</v>
      </c>
      <c r="C1176" s="42" t="s">
        <v>384</v>
      </c>
      <c r="D1176" s="27" t="s">
        <v>313</v>
      </c>
      <c r="E1176" s="28" t="s">
        <v>69</v>
      </c>
      <c r="F1176" s="28" t="s">
        <v>114</v>
      </c>
    </row>
    <row r="1177" spans="1:6" ht="78.75" x14ac:dyDescent="0.25">
      <c r="A1177" s="26">
        <f>+'Key Dates'!$B$8-15</f>
        <v>45950</v>
      </c>
      <c r="B1177" s="26">
        <f>+'Key Dates'!$B$8-15</f>
        <v>45950</v>
      </c>
      <c r="C1177" s="42" t="s">
        <v>384</v>
      </c>
      <c r="D1177" s="27" t="s">
        <v>313</v>
      </c>
      <c r="E1177" s="28" t="s">
        <v>84</v>
      </c>
      <c r="F1177" s="28" t="s">
        <v>114</v>
      </c>
    </row>
    <row r="1178" spans="1:6" ht="78.75" x14ac:dyDescent="0.25">
      <c r="A1178" s="26">
        <f>+'Key Dates'!$B$8-15</f>
        <v>45950</v>
      </c>
      <c r="B1178" s="26">
        <f>+'Key Dates'!$B$8-15</f>
        <v>45950</v>
      </c>
      <c r="C1178" s="42" t="s">
        <v>384</v>
      </c>
      <c r="D1178" s="27" t="s">
        <v>313</v>
      </c>
      <c r="E1178" s="28" t="s">
        <v>85</v>
      </c>
      <c r="F1178" s="28" t="s">
        <v>114</v>
      </c>
    </row>
    <row r="1179" spans="1:6" ht="94.5" x14ac:dyDescent="0.25">
      <c r="A1179" s="26">
        <f>+'Key Dates'!$B$8-14</f>
        <v>45951</v>
      </c>
      <c r="B1179" s="26">
        <f>+'Key Dates'!$B$8-14</f>
        <v>45951</v>
      </c>
      <c r="C1179" s="42" t="s">
        <v>385</v>
      </c>
      <c r="D1179" s="27" t="s">
        <v>314</v>
      </c>
      <c r="E1179" s="28" t="s">
        <v>67</v>
      </c>
      <c r="F1179" s="28" t="s">
        <v>114</v>
      </c>
    </row>
    <row r="1180" spans="1:6" ht="94.5" x14ac:dyDescent="0.25">
      <c r="A1180" s="26">
        <f>+'Key Dates'!$B$8-14</f>
        <v>45951</v>
      </c>
      <c r="B1180" s="26">
        <f>+'Key Dates'!$B$8-14</f>
        <v>45951</v>
      </c>
      <c r="C1180" s="42" t="s">
        <v>385</v>
      </c>
      <c r="D1180" s="27" t="s">
        <v>314</v>
      </c>
      <c r="E1180" s="28" t="s">
        <v>69</v>
      </c>
      <c r="F1180" s="28" t="s">
        <v>114</v>
      </c>
    </row>
    <row r="1181" spans="1:6" ht="94.5" x14ac:dyDescent="0.25">
      <c r="A1181" s="26">
        <f>+'Key Dates'!$B$8-14</f>
        <v>45951</v>
      </c>
      <c r="B1181" s="26">
        <f>+'Key Dates'!$B$8-14</f>
        <v>45951</v>
      </c>
      <c r="C1181" s="42" t="s">
        <v>385</v>
      </c>
      <c r="D1181" s="27" t="s">
        <v>314</v>
      </c>
      <c r="E1181" s="28" t="s">
        <v>81</v>
      </c>
      <c r="F1181" s="28" t="s">
        <v>114</v>
      </c>
    </row>
    <row r="1182" spans="1:6" ht="94.5" x14ac:dyDescent="0.25">
      <c r="A1182" s="26">
        <f>+'Key Dates'!$B$8-14</f>
        <v>45951</v>
      </c>
      <c r="B1182" s="26">
        <f>+'Key Dates'!$B$8-14</f>
        <v>45951</v>
      </c>
      <c r="C1182" s="42" t="s">
        <v>385</v>
      </c>
      <c r="D1182" s="27" t="s">
        <v>314</v>
      </c>
      <c r="E1182" s="28" t="s">
        <v>82</v>
      </c>
      <c r="F1182" s="28" t="s">
        <v>114</v>
      </c>
    </row>
    <row r="1183" spans="1:6" ht="94.5" x14ac:dyDescent="0.25">
      <c r="A1183" s="26">
        <f>+'Key Dates'!$B$8-14</f>
        <v>45951</v>
      </c>
      <c r="B1183" s="26">
        <f>+'Key Dates'!$B$8-14</f>
        <v>45951</v>
      </c>
      <c r="C1183" s="42" t="s">
        <v>385</v>
      </c>
      <c r="D1183" s="27" t="s">
        <v>314</v>
      </c>
      <c r="E1183" s="28" t="s">
        <v>84</v>
      </c>
      <c r="F1183" s="28" t="s">
        <v>114</v>
      </c>
    </row>
    <row r="1184" spans="1:6" ht="94.5" x14ac:dyDescent="0.25">
      <c r="A1184" s="26">
        <f>+'Key Dates'!$B$8-14</f>
        <v>45951</v>
      </c>
      <c r="B1184" s="26">
        <f>+'Key Dates'!$B$8-14</f>
        <v>45951</v>
      </c>
      <c r="C1184" s="42" t="s">
        <v>385</v>
      </c>
      <c r="D1184" s="27" t="s">
        <v>314</v>
      </c>
      <c r="E1184" s="28" t="s">
        <v>85</v>
      </c>
      <c r="F1184" s="28" t="s">
        <v>114</v>
      </c>
    </row>
    <row r="1185" spans="1:6" ht="78.75" x14ac:dyDescent="0.25">
      <c r="A1185" s="26">
        <f>+'Key Dates'!$B$8-14</f>
        <v>45951</v>
      </c>
      <c r="B1185" s="26">
        <f>+'Key Dates'!$B$8-14</f>
        <v>45951</v>
      </c>
      <c r="C1185" s="42" t="s">
        <v>643</v>
      </c>
      <c r="D1185" s="27" t="s">
        <v>138</v>
      </c>
      <c r="E1185" s="28" t="s">
        <v>67</v>
      </c>
      <c r="F1185" s="28" t="s">
        <v>284</v>
      </c>
    </row>
    <row r="1186" spans="1:6" ht="78.75" x14ac:dyDescent="0.25">
      <c r="A1186" s="26">
        <f>+'Key Dates'!$B$8-14</f>
        <v>45951</v>
      </c>
      <c r="B1186" s="26">
        <f>+'Key Dates'!$B$8-14</f>
        <v>45951</v>
      </c>
      <c r="C1186" s="42" t="s">
        <v>643</v>
      </c>
      <c r="D1186" s="27" t="s">
        <v>138</v>
      </c>
      <c r="E1186" s="28" t="s">
        <v>69</v>
      </c>
      <c r="F1186" s="28" t="s">
        <v>284</v>
      </c>
    </row>
    <row r="1187" spans="1:6" ht="78.75" x14ac:dyDescent="0.25">
      <c r="A1187" s="26">
        <f>+'Key Dates'!$B$8-14</f>
        <v>45951</v>
      </c>
      <c r="B1187" s="26">
        <f>+'Key Dates'!$B$8-14</f>
        <v>45951</v>
      </c>
      <c r="C1187" s="42" t="s">
        <v>643</v>
      </c>
      <c r="D1187" s="27" t="s">
        <v>138</v>
      </c>
      <c r="E1187" s="28" t="s">
        <v>81</v>
      </c>
      <c r="F1187" s="28" t="s">
        <v>284</v>
      </c>
    </row>
    <row r="1188" spans="1:6" ht="78.75" x14ac:dyDescent="0.25">
      <c r="A1188" s="26">
        <f>+'Key Dates'!$B$8-14</f>
        <v>45951</v>
      </c>
      <c r="B1188" s="26">
        <f>+'Key Dates'!$B$8-14</f>
        <v>45951</v>
      </c>
      <c r="C1188" s="42" t="s">
        <v>643</v>
      </c>
      <c r="D1188" s="27" t="s">
        <v>138</v>
      </c>
      <c r="E1188" s="28" t="s">
        <v>82</v>
      </c>
      <c r="F1188" s="28" t="s">
        <v>284</v>
      </c>
    </row>
    <row r="1189" spans="1:6" ht="126" x14ac:dyDescent="0.25">
      <c r="A1189" s="26">
        <f>+'Key Dates'!$B$8-14</f>
        <v>45951</v>
      </c>
      <c r="B1189" s="26">
        <f>+'Key Dates'!$B$8-14</f>
        <v>45951</v>
      </c>
      <c r="C1189" s="42" t="s">
        <v>386</v>
      </c>
      <c r="D1189" s="27" t="s">
        <v>315</v>
      </c>
      <c r="E1189" s="28" t="s">
        <v>67</v>
      </c>
      <c r="F1189" s="28" t="s">
        <v>114</v>
      </c>
    </row>
    <row r="1190" spans="1:6" ht="126" x14ac:dyDescent="0.25">
      <c r="A1190" s="26">
        <f>+'Key Dates'!$B$8-14</f>
        <v>45951</v>
      </c>
      <c r="B1190" s="26">
        <f>+'Key Dates'!$B$8-14</f>
        <v>45951</v>
      </c>
      <c r="C1190" s="42" t="s">
        <v>386</v>
      </c>
      <c r="D1190" s="27" t="s">
        <v>387</v>
      </c>
      <c r="E1190" s="28" t="s">
        <v>69</v>
      </c>
      <c r="F1190" s="28" t="s">
        <v>114</v>
      </c>
    </row>
    <row r="1191" spans="1:6" ht="126" x14ac:dyDescent="0.25">
      <c r="A1191" s="26">
        <f>+'Key Dates'!$B$8-14</f>
        <v>45951</v>
      </c>
      <c r="B1191" s="26">
        <f>+'Key Dates'!$B$8-14</f>
        <v>45951</v>
      </c>
      <c r="C1191" s="42" t="s">
        <v>386</v>
      </c>
      <c r="D1191" s="27" t="s">
        <v>387</v>
      </c>
      <c r="E1191" s="28" t="s">
        <v>81</v>
      </c>
      <c r="F1191" s="28" t="s">
        <v>114</v>
      </c>
    </row>
    <row r="1192" spans="1:6" ht="126" x14ac:dyDescent="0.25">
      <c r="A1192" s="26">
        <f>+'Key Dates'!$B$8-14</f>
        <v>45951</v>
      </c>
      <c r="B1192" s="26">
        <f>+'Key Dates'!$B$8-14</f>
        <v>45951</v>
      </c>
      <c r="C1192" s="42" t="s">
        <v>386</v>
      </c>
      <c r="D1192" s="27" t="s">
        <v>387</v>
      </c>
      <c r="E1192" s="28" t="s">
        <v>82</v>
      </c>
      <c r="F1192" s="28" t="s">
        <v>114</v>
      </c>
    </row>
    <row r="1193" spans="1:6" ht="94.5" x14ac:dyDescent="0.25">
      <c r="A1193" s="26">
        <f>+'Key Dates'!$B$8-11</f>
        <v>45954</v>
      </c>
      <c r="B1193" s="26">
        <f>+'Key Dates'!$B$8-11</f>
        <v>45954</v>
      </c>
      <c r="C1193" s="42" t="s">
        <v>644</v>
      </c>
      <c r="D1193" s="27" t="s">
        <v>314</v>
      </c>
      <c r="E1193" s="28" t="s">
        <v>67</v>
      </c>
      <c r="F1193" s="28" t="s">
        <v>114</v>
      </c>
    </row>
    <row r="1194" spans="1:6" ht="94.5" x14ac:dyDescent="0.25">
      <c r="A1194" s="26">
        <f>+'Key Dates'!$B$8-11</f>
        <v>45954</v>
      </c>
      <c r="B1194" s="26">
        <f>+'Key Dates'!$B$8-11</f>
        <v>45954</v>
      </c>
      <c r="C1194" s="42" t="s">
        <v>644</v>
      </c>
      <c r="D1194" s="27" t="s">
        <v>314</v>
      </c>
      <c r="E1194" s="28" t="s">
        <v>69</v>
      </c>
      <c r="F1194" s="28" t="s">
        <v>114</v>
      </c>
    </row>
    <row r="1195" spans="1:6" ht="94.5" x14ac:dyDescent="0.25">
      <c r="A1195" s="26">
        <f>+'Key Dates'!$B$8-11</f>
        <v>45954</v>
      </c>
      <c r="B1195" s="26">
        <f>+'Key Dates'!$B$8-11</f>
        <v>45954</v>
      </c>
      <c r="C1195" s="42" t="s">
        <v>644</v>
      </c>
      <c r="D1195" s="27" t="s">
        <v>314</v>
      </c>
      <c r="E1195" s="28" t="s">
        <v>81</v>
      </c>
      <c r="F1195" s="28" t="s">
        <v>114</v>
      </c>
    </row>
    <row r="1196" spans="1:6" ht="94.5" x14ac:dyDescent="0.25">
      <c r="A1196" s="26">
        <f>+'Key Dates'!$B$8-11</f>
        <v>45954</v>
      </c>
      <c r="B1196" s="26">
        <f>+'Key Dates'!$B$8-11</f>
        <v>45954</v>
      </c>
      <c r="C1196" s="42" t="s">
        <v>644</v>
      </c>
      <c r="D1196" s="27" t="s">
        <v>314</v>
      </c>
      <c r="E1196" s="28" t="s">
        <v>82</v>
      </c>
      <c r="F1196" s="28" t="s">
        <v>114</v>
      </c>
    </row>
    <row r="1197" spans="1:6" ht="94.5" x14ac:dyDescent="0.25">
      <c r="A1197" s="26">
        <f>+'Key Dates'!$B$8-11</f>
        <v>45954</v>
      </c>
      <c r="B1197" s="26">
        <f>+'Key Dates'!$B$8-11</f>
        <v>45954</v>
      </c>
      <c r="C1197" s="42" t="s">
        <v>644</v>
      </c>
      <c r="D1197" s="27" t="s">
        <v>314</v>
      </c>
      <c r="E1197" s="28" t="s">
        <v>84</v>
      </c>
      <c r="F1197" s="28" t="s">
        <v>114</v>
      </c>
    </row>
    <row r="1198" spans="1:6" ht="94.5" x14ac:dyDescent="0.25">
      <c r="A1198" s="26">
        <f>+'Key Dates'!$B$8-11</f>
        <v>45954</v>
      </c>
      <c r="B1198" s="26">
        <f>+'Key Dates'!$B$8-11</f>
        <v>45954</v>
      </c>
      <c r="C1198" s="42" t="s">
        <v>644</v>
      </c>
      <c r="D1198" s="27" t="s">
        <v>314</v>
      </c>
      <c r="E1198" s="28" t="s">
        <v>85</v>
      </c>
      <c r="F1198" s="28" t="s">
        <v>114</v>
      </c>
    </row>
    <row r="1199" spans="1:6" ht="47.25" x14ac:dyDescent="0.25">
      <c r="A1199" s="26">
        <f>+'Key Dates'!$B$8-11</f>
        <v>45954</v>
      </c>
      <c r="B1199" s="26">
        <f>+'Key Dates'!$B$8-11</f>
        <v>45954</v>
      </c>
      <c r="C1199" s="42" t="s">
        <v>388</v>
      </c>
      <c r="D1199" s="27" t="s">
        <v>198</v>
      </c>
      <c r="E1199" s="28" t="s">
        <v>67</v>
      </c>
      <c r="F1199" s="28" t="s">
        <v>119</v>
      </c>
    </row>
    <row r="1200" spans="1:6" ht="47.25" x14ac:dyDescent="0.25">
      <c r="A1200" s="26">
        <f>+'Key Dates'!$B$8-11</f>
        <v>45954</v>
      </c>
      <c r="B1200" s="26">
        <f>+'Key Dates'!$B$8-11</f>
        <v>45954</v>
      </c>
      <c r="C1200" s="42" t="s">
        <v>388</v>
      </c>
      <c r="D1200" s="27" t="s">
        <v>198</v>
      </c>
      <c r="E1200" s="28" t="s">
        <v>69</v>
      </c>
      <c r="F1200" s="28" t="s">
        <v>119</v>
      </c>
    </row>
    <row r="1201" spans="1:6" ht="47.25" x14ac:dyDescent="0.25">
      <c r="A1201" s="26">
        <f>+'Key Dates'!$B$8-11</f>
        <v>45954</v>
      </c>
      <c r="B1201" s="26">
        <f>+'Key Dates'!$B$8-11</f>
        <v>45954</v>
      </c>
      <c r="C1201" s="42" t="s">
        <v>388</v>
      </c>
      <c r="D1201" s="27" t="s">
        <v>198</v>
      </c>
      <c r="E1201" s="28" t="s">
        <v>81</v>
      </c>
      <c r="F1201" s="28" t="s">
        <v>119</v>
      </c>
    </row>
    <row r="1202" spans="1:6" ht="47.25" x14ac:dyDescent="0.25">
      <c r="A1202" s="26">
        <f>+'Key Dates'!$B$8-11</f>
        <v>45954</v>
      </c>
      <c r="B1202" s="26">
        <f>+'Key Dates'!$B$8-11</f>
        <v>45954</v>
      </c>
      <c r="C1202" s="42" t="s">
        <v>388</v>
      </c>
      <c r="D1202" s="27" t="s">
        <v>198</v>
      </c>
      <c r="E1202" s="28" t="s">
        <v>82</v>
      </c>
      <c r="F1202" s="28" t="s">
        <v>119</v>
      </c>
    </row>
    <row r="1203" spans="1:6" ht="51" x14ac:dyDescent="0.25">
      <c r="A1203" s="26">
        <f>+'Key Dates'!$B$8-11</f>
        <v>45954</v>
      </c>
      <c r="B1203" s="26">
        <f>+'Key Dates'!$B$8-11</f>
        <v>45954</v>
      </c>
      <c r="C1203" s="42" t="s">
        <v>388</v>
      </c>
      <c r="D1203" s="27" t="s">
        <v>198</v>
      </c>
      <c r="E1203" s="28" t="s">
        <v>84</v>
      </c>
      <c r="F1203" s="28" t="s">
        <v>119</v>
      </c>
    </row>
    <row r="1204" spans="1:6" ht="51" x14ac:dyDescent="0.25">
      <c r="A1204" s="26">
        <f>+'Key Dates'!$B$8-11</f>
        <v>45954</v>
      </c>
      <c r="B1204" s="26">
        <f>+'Key Dates'!$B$8-11</f>
        <v>45954</v>
      </c>
      <c r="C1204" s="42" t="s">
        <v>388</v>
      </c>
      <c r="D1204" s="27" t="s">
        <v>198</v>
      </c>
      <c r="E1204" s="28" t="s">
        <v>85</v>
      </c>
      <c r="F1204" s="28" t="s">
        <v>119</v>
      </c>
    </row>
    <row r="1205" spans="1:6" ht="31.5" x14ac:dyDescent="0.25">
      <c r="A1205" s="26">
        <f>+'Key Dates'!$B$8-11</f>
        <v>45954</v>
      </c>
      <c r="B1205" s="26">
        <f>+'Key Dates'!$B$8-11</f>
        <v>45954</v>
      </c>
      <c r="C1205" s="42" t="s">
        <v>389</v>
      </c>
      <c r="D1205" s="27" t="s">
        <v>325</v>
      </c>
      <c r="E1205" s="28" t="s">
        <v>67</v>
      </c>
      <c r="F1205" s="28" t="s">
        <v>74</v>
      </c>
    </row>
    <row r="1206" spans="1:6" ht="31.5" x14ac:dyDescent="0.25">
      <c r="A1206" s="26">
        <f>+'Key Dates'!$B$8-11</f>
        <v>45954</v>
      </c>
      <c r="B1206" s="26">
        <f>+'Key Dates'!$B$8-11</f>
        <v>45954</v>
      </c>
      <c r="C1206" s="42" t="s">
        <v>389</v>
      </c>
      <c r="D1206" s="27" t="s">
        <v>325</v>
      </c>
      <c r="E1206" s="28" t="s">
        <v>69</v>
      </c>
      <c r="F1206" s="28" t="s">
        <v>74</v>
      </c>
    </row>
    <row r="1207" spans="1:6" ht="31.5" x14ac:dyDescent="0.25">
      <c r="A1207" s="26">
        <f>+'Key Dates'!$B$8-11</f>
        <v>45954</v>
      </c>
      <c r="B1207" s="26">
        <f>+'Key Dates'!$B$8-11</f>
        <v>45954</v>
      </c>
      <c r="C1207" s="42" t="s">
        <v>389</v>
      </c>
      <c r="D1207" s="27" t="s">
        <v>325</v>
      </c>
      <c r="E1207" s="28" t="s">
        <v>81</v>
      </c>
      <c r="F1207" s="28" t="s">
        <v>74</v>
      </c>
    </row>
    <row r="1208" spans="1:6" ht="38.25" x14ac:dyDescent="0.25">
      <c r="A1208" s="26">
        <f>+'Key Dates'!$B$8-11</f>
        <v>45954</v>
      </c>
      <c r="B1208" s="26">
        <f>+'Key Dates'!$B$8-11</f>
        <v>45954</v>
      </c>
      <c r="C1208" s="42" t="s">
        <v>389</v>
      </c>
      <c r="D1208" s="27" t="s">
        <v>325</v>
      </c>
      <c r="E1208" s="28" t="s">
        <v>82</v>
      </c>
      <c r="F1208" s="28" t="s">
        <v>74</v>
      </c>
    </row>
    <row r="1209" spans="1:6" ht="51" x14ac:dyDescent="0.25">
      <c r="A1209" s="26">
        <f>+'Key Dates'!$B$8-11</f>
        <v>45954</v>
      </c>
      <c r="B1209" s="26">
        <f>+'Key Dates'!$B$8-11</f>
        <v>45954</v>
      </c>
      <c r="C1209" s="42" t="s">
        <v>389</v>
      </c>
      <c r="D1209" s="27" t="s">
        <v>325</v>
      </c>
      <c r="E1209" s="28" t="s">
        <v>84</v>
      </c>
      <c r="F1209" s="28" t="s">
        <v>74</v>
      </c>
    </row>
    <row r="1210" spans="1:6" ht="51" x14ac:dyDescent="0.25">
      <c r="A1210" s="26">
        <f>+'Key Dates'!$B$8-11</f>
        <v>45954</v>
      </c>
      <c r="B1210" s="26">
        <f>+'Key Dates'!$B$8-11</f>
        <v>45954</v>
      </c>
      <c r="C1210" s="42" t="s">
        <v>389</v>
      </c>
      <c r="D1210" s="27" t="s">
        <v>325</v>
      </c>
      <c r="E1210" s="28" t="s">
        <v>85</v>
      </c>
      <c r="F1210" s="28" t="s">
        <v>74</v>
      </c>
    </row>
    <row r="1211" spans="1:6" ht="94.5" x14ac:dyDescent="0.25">
      <c r="A1211" s="26">
        <f>+'Key Dates'!$B$8-7</f>
        <v>45958</v>
      </c>
      <c r="B1211" s="26">
        <f>+'Key Dates'!$B$8-7</f>
        <v>45958</v>
      </c>
      <c r="C1211" s="42" t="s">
        <v>390</v>
      </c>
      <c r="D1211" s="27" t="s">
        <v>314</v>
      </c>
      <c r="E1211" s="28" t="s">
        <v>67</v>
      </c>
      <c r="F1211" s="28" t="s">
        <v>114</v>
      </c>
    </row>
    <row r="1212" spans="1:6" ht="94.5" x14ac:dyDescent="0.25">
      <c r="A1212" s="26">
        <f>+'Key Dates'!$B$8-7</f>
        <v>45958</v>
      </c>
      <c r="B1212" s="26">
        <f>+'Key Dates'!$B$8-7</f>
        <v>45958</v>
      </c>
      <c r="C1212" s="42" t="s">
        <v>390</v>
      </c>
      <c r="D1212" s="27" t="s">
        <v>314</v>
      </c>
      <c r="E1212" s="28" t="s">
        <v>69</v>
      </c>
      <c r="F1212" s="28" t="s">
        <v>114</v>
      </c>
    </row>
    <row r="1213" spans="1:6" ht="94.5" x14ac:dyDescent="0.25">
      <c r="A1213" s="26">
        <f>+'Key Dates'!$B$8-7</f>
        <v>45958</v>
      </c>
      <c r="B1213" s="26">
        <f>+'Key Dates'!$B$8-7</f>
        <v>45958</v>
      </c>
      <c r="C1213" s="42" t="s">
        <v>390</v>
      </c>
      <c r="D1213" s="27" t="s">
        <v>314</v>
      </c>
      <c r="E1213" s="28" t="s">
        <v>81</v>
      </c>
      <c r="F1213" s="28" t="s">
        <v>114</v>
      </c>
    </row>
    <row r="1214" spans="1:6" ht="94.5" x14ac:dyDescent="0.25">
      <c r="A1214" s="26">
        <f>+'Key Dates'!$B$8-7</f>
        <v>45958</v>
      </c>
      <c r="B1214" s="26">
        <f>+'Key Dates'!$B$8-7</f>
        <v>45958</v>
      </c>
      <c r="C1214" s="42" t="s">
        <v>390</v>
      </c>
      <c r="D1214" s="27" t="s">
        <v>314</v>
      </c>
      <c r="E1214" s="28" t="s">
        <v>82</v>
      </c>
      <c r="F1214" s="28" t="s">
        <v>114</v>
      </c>
    </row>
    <row r="1215" spans="1:6" ht="94.5" x14ac:dyDescent="0.25">
      <c r="A1215" s="26">
        <f>+'Key Dates'!$B$8-7</f>
        <v>45958</v>
      </c>
      <c r="B1215" s="26">
        <f>+'Key Dates'!$B$8-7</f>
        <v>45958</v>
      </c>
      <c r="C1215" s="42" t="s">
        <v>390</v>
      </c>
      <c r="D1215" s="27" t="s">
        <v>314</v>
      </c>
      <c r="E1215" s="28" t="s">
        <v>84</v>
      </c>
      <c r="F1215" s="28" t="s">
        <v>114</v>
      </c>
    </row>
    <row r="1216" spans="1:6" ht="94.5" x14ac:dyDescent="0.25">
      <c r="A1216" s="26">
        <f>+'Key Dates'!$B$8-7</f>
        <v>45958</v>
      </c>
      <c r="B1216" s="26">
        <f>+'Key Dates'!$B$8-7</f>
        <v>45958</v>
      </c>
      <c r="C1216" s="42" t="s">
        <v>390</v>
      </c>
      <c r="D1216" s="27" t="s">
        <v>314</v>
      </c>
      <c r="E1216" s="28" t="s">
        <v>85</v>
      </c>
      <c r="F1216" s="28" t="s">
        <v>114</v>
      </c>
    </row>
    <row r="1217" spans="1:6" ht="31.5" x14ac:dyDescent="0.25">
      <c r="A1217" s="26">
        <f>+'Key Dates'!$B$8-7</f>
        <v>45958</v>
      </c>
      <c r="B1217" s="26">
        <f>+'Key Dates'!$B$8-7</f>
        <v>45958</v>
      </c>
      <c r="C1217" s="42" t="s">
        <v>391</v>
      </c>
      <c r="D1217" s="27" t="s">
        <v>167</v>
      </c>
      <c r="E1217" s="28" t="s">
        <v>67</v>
      </c>
      <c r="F1217" s="28" t="s">
        <v>101</v>
      </c>
    </row>
    <row r="1218" spans="1:6" ht="31.5" x14ac:dyDescent="0.25">
      <c r="A1218" s="26">
        <f>+'Key Dates'!$B$8-7</f>
        <v>45958</v>
      </c>
      <c r="B1218" s="26">
        <f>+'Key Dates'!$B$8-7</f>
        <v>45958</v>
      </c>
      <c r="C1218" s="42" t="s">
        <v>391</v>
      </c>
      <c r="D1218" s="27" t="s">
        <v>167</v>
      </c>
      <c r="E1218" s="28" t="s">
        <v>69</v>
      </c>
      <c r="F1218" s="28" t="s">
        <v>101</v>
      </c>
    </row>
    <row r="1219" spans="1:6" ht="31.5" x14ac:dyDescent="0.25">
      <c r="A1219" s="26">
        <f>+'Key Dates'!$B$8-7</f>
        <v>45958</v>
      </c>
      <c r="B1219" s="26">
        <f>+'Key Dates'!$B$8-7</f>
        <v>45958</v>
      </c>
      <c r="C1219" s="42" t="s">
        <v>391</v>
      </c>
      <c r="D1219" s="27" t="s">
        <v>167</v>
      </c>
      <c r="E1219" s="28" t="s">
        <v>81</v>
      </c>
      <c r="F1219" s="28" t="s">
        <v>101</v>
      </c>
    </row>
    <row r="1220" spans="1:6" ht="38.25" x14ac:dyDescent="0.25">
      <c r="A1220" s="26">
        <f>+'Key Dates'!$B$8-7</f>
        <v>45958</v>
      </c>
      <c r="B1220" s="26">
        <f>+'Key Dates'!$B$8-7</f>
        <v>45958</v>
      </c>
      <c r="C1220" s="42" t="s">
        <v>391</v>
      </c>
      <c r="D1220" s="27" t="s">
        <v>167</v>
      </c>
      <c r="E1220" s="28" t="s">
        <v>82</v>
      </c>
      <c r="F1220" s="28" t="s">
        <v>101</v>
      </c>
    </row>
    <row r="1221" spans="1:6" ht="51" x14ac:dyDescent="0.25">
      <c r="A1221" s="26">
        <f>+'Key Dates'!$B$8-7</f>
        <v>45958</v>
      </c>
      <c r="B1221" s="26">
        <f>+'Key Dates'!$B$8-7</f>
        <v>45958</v>
      </c>
      <c r="C1221" s="42" t="s">
        <v>391</v>
      </c>
      <c r="D1221" s="27" t="s">
        <v>167</v>
      </c>
      <c r="E1221" s="28" t="s">
        <v>84</v>
      </c>
      <c r="F1221" s="28" t="s">
        <v>101</v>
      </c>
    </row>
    <row r="1222" spans="1:6" ht="51" x14ac:dyDescent="0.25">
      <c r="A1222" s="26">
        <f>+'Key Dates'!$B$8-7</f>
        <v>45958</v>
      </c>
      <c r="B1222" s="26">
        <f>+'Key Dates'!$B$8-7</f>
        <v>45958</v>
      </c>
      <c r="C1222" s="42" t="s">
        <v>391</v>
      </c>
      <c r="D1222" s="27" t="s">
        <v>167</v>
      </c>
      <c r="E1222" s="28" t="s">
        <v>85</v>
      </c>
      <c r="F1222" s="28" t="s">
        <v>101</v>
      </c>
    </row>
    <row r="1223" spans="1:6" ht="78.75" x14ac:dyDescent="0.25">
      <c r="A1223" s="26">
        <f>+'Key Dates'!$B$8-7</f>
        <v>45958</v>
      </c>
      <c r="B1223" s="26">
        <f>+'Key Dates'!$B$8-7</f>
        <v>45958</v>
      </c>
      <c r="C1223" s="42" t="s">
        <v>392</v>
      </c>
      <c r="D1223" s="27" t="s">
        <v>393</v>
      </c>
      <c r="E1223" s="28" t="s">
        <v>67</v>
      </c>
      <c r="F1223" s="28" t="s">
        <v>74</v>
      </c>
    </row>
    <row r="1224" spans="1:6" ht="78.75" x14ac:dyDescent="0.25">
      <c r="A1224" s="26">
        <f>+'Key Dates'!$B$8-7</f>
        <v>45958</v>
      </c>
      <c r="B1224" s="26">
        <f>+'Key Dates'!$B$8-7</f>
        <v>45958</v>
      </c>
      <c r="C1224" s="42" t="s">
        <v>392</v>
      </c>
      <c r="D1224" s="27" t="s">
        <v>393</v>
      </c>
      <c r="E1224" s="28" t="s">
        <v>69</v>
      </c>
      <c r="F1224" s="28" t="s">
        <v>74</v>
      </c>
    </row>
    <row r="1225" spans="1:6" s="37" customFormat="1" ht="173.25" x14ac:dyDescent="0.25">
      <c r="A1225" s="26">
        <f>+'Key Dates'!$B$8-7</f>
        <v>45958</v>
      </c>
      <c r="B1225" s="26">
        <f>+'Key Dates'!$B$8</f>
        <v>45965</v>
      </c>
      <c r="C1225" s="42" t="s">
        <v>645</v>
      </c>
      <c r="D1225" s="27" t="s">
        <v>203</v>
      </c>
      <c r="E1225" s="28" t="s">
        <v>67</v>
      </c>
      <c r="F1225" s="28" t="s">
        <v>68</v>
      </c>
    </row>
    <row r="1226" spans="1:6" s="37" customFormat="1" ht="173.25" x14ac:dyDescent="0.25">
      <c r="A1226" s="26">
        <f>+'Key Dates'!$B$8-7</f>
        <v>45958</v>
      </c>
      <c r="B1226" s="26">
        <f>+'Key Dates'!$B$8</f>
        <v>45965</v>
      </c>
      <c r="C1226" s="42" t="s">
        <v>645</v>
      </c>
      <c r="D1226" s="27" t="s">
        <v>203</v>
      </c>
      <c r="E1226" s="28" t="s">
        <v>69</v>
      </c>
      <c r="F1226" s="28" t="s">
        <v>68</v>
      </c>
    </row>
    <row r="1227" spans="1:6" s="37" customFormat="1" ht="173.25" x14ac:dyDescent="0.25">
      <c r="A1227" s="26">
        <f>+'Key Dates'!$B$8-7</f>
        <v>45958</v>
      </c>
      <c r="B1227" s="26">
        <f>+'Key Dates'!$B$8</f>
        <v>45965</v>
      </c>
      <c r="C1227" s="42" t="s">
        <v>645</v>
      </c>
      <c r="D1227" s="27" t="s">
        <v>203</v>
      </c>
      <c r="E1227" s="28" t="s">
        <v>81</v>
      </c>
      <c r="F1227" s="28" t="s">
        <v>68</v>
      </c>
    </row>
    <row r="1228" spans="1:6" s="37" customFormat="1" ht="173.25" x14ac:dyDescent="0.25">
      <c r="A1228" s="26">
        <f>+'Key Dates'!$B$8-7</f>
        <v>45958</v>
      </c>
      <c r="B1228" s="26">
        <f>+'Key Dates'!$B$8</f>
        <v>45965</v>
      </c>
      <c r="C1228" s="42" t="s">
        <v>645</v>
      </c>
      <c r="D1228" s="27" t="s">
        <v>203</v>
      </c>
      <c r="E1228" s="28" t="s">
        <v>82</v>
      </c>
      <c r="F1228" s="28" t="s">
        <v>68</v>
      </c>
    </row>
    <row r="1229" spans="1:6" s="37" customFormat="1" ht="173.25" x14ac:dyDescent="0.25">
      <c r="A1229" s="26">
        <f>+'Key Dates'!$B$8-7</f>
        <v>45958</v>
      </c>
      <c r="B1229" s="26">
        <f>+'Key Dates'!$B$8</f>
        <v>45965</v>
      </c>
      <c r="C1229" s="42" t="s">
        <v>645</v>
      </c>
      <c r="D1229" s="27" t="s">
        <v>203</v>
      </c>
      <c r="E1229" s="28" t="s">
        <v>84</v>
      </c>
      <c r="F1229" s="28" t="s">
        <v>68</v>
      </c>
    </row>
    <row r="1230" spans="1:6" s="37" customFormat="1" ht="173.25" x14ac:dyDescent="0.25">
      <c r="A1230" s="26">
        <f>+'Key Dates'!$B$8-7</f>
        <v>45958</v>
      </c>
      <c r="B1230" s="26">
        <f>+'Key Dates'!$B$8</f>
        <v>45965</v>
      </c>
      <c r="C1230" s="42" t="s">
        <v>645</v>
      </c>
      <c r="D1230" s="27" t="s">
        <v>203</v>
      </c>
      <c r="E1230" s="28" t="s">
        <v>85</v>
      </c>
      <c r="F1230" s="28" t="s">
        <v>68</v>
      </c>
    </row>
    <row r="1231" spans="1:6" ht="126" x14ac:dyDescent="0.25">
      <c r="A1231" s="26">
        <f>+'Key Dates'!$B$8-5</f>
        <v>45960</v>
      </c>
      <c r="B1231" s="26">
        <f>+'Key Dates'!$B$8</f>
        <v>45965</v>
      </c>
      <c r="C1231" s="42" t="s">
        <v>331</v>
      </c>
      <c r="D1231" s="27" t="s">
        <v>332</v>
      </c>
      <c r="E1231" s="28" t="s">
        <v>67</v>
      </c>
      <c r="F1231" s="28" t="s">
        <v>130</v>
      </c>
    </row>
    <row r="1232" spans="1:6" ht="126" x14ac:dyDescent="0.25">
      <c r="A1232" s="26">
        <f>+'Key Dates'!$B$8-5</f>
        <v>45960</v>
      </c>
      <c r="B1232" s="26">
        <f>+'Key Dates'!$B$8</f>
        <v>45965</v>
      </c>
      <c r="C1232" s="42" t="s">
        <v>331</v>
      </c>
      <c r="D1232" s="27" t="s">
        <v>332</v>
      </c>
      <c r="E1232" s="28" t="s">
        <v>69</v>
      </c>
      <c r="F1232" s="28" t="s">
        <v>130</v>
      </c>
    </row>
    <row r="1233" spans="1:6" ht="126" x14ac:dyDescent="0.25">
      <c r="A1233" s="26">
        <f>+'Key Dates'!$B$8-5</f>
        <v>45960</v>
      </c>
      <c r="B1233" s="26">
        <f>+'Key Dates'!$B$8</f>
        <v>45965</v>
      </c>
      <c r="C1233" s="42" t="s">
        <v>331</v>
      </c>
      <c r="D1233" s="27" t="s">
        <v>332</v>
      </c>
      <c r="E1233" s="28" t="s">
        <v>81</v>
      </c>
      <c r="F1233" s="28" t="s">
        <v>130</v>
      </c>
    </row>
    <row r="1234" spans="1:6" ht="126" x14ac:dyDescent="0.25">
      <c r="A1234" s="26">
        <f>+'Key Dates'!$B$8-5</f>
        <v>45960</v>
      </c>
      <c r="B1234" s="26">
        <f>+'Key Dates'!$B$8</f>
        <v>45965</v>
      </c>
      <c r="C1234" s="42" t="s">
        <v>331</v>
      </c>
      <c r="D1234" s="27" t="s">
        <v>394</v>
      </c>
      <c r="E1234" s="28" t="s">
        <v>82</v>
      </c>
      <c r="F1234" s="28" t="s">
        <v>130</v>
      </c>
    </row>
    <row r="1235" spans="1:6" ht="126" x14ac:dyDescent="0.25">
      <c r="A1235" s="26">
        <f>+'Key Dates'!$B$8-5</f>
        <v>45960</v>
      </c>
      <c r="B1235" s="26">
        <f>+'Key Dates'!$B$8</f>
        <v>45965</v>
      </c>
      <c r="C1235" s="42" t="s">
        <v>331</v>
      </c>
      <c r="D1235" s="27" t="s">
        <v>332</v>
      </c>
      <c r="E1235" s="28" t="s">
        <v>84</v>
      </c>
      <c r="F1235" s="28" t="s">
        <v>130</v>
      </c>
    </row>
    <row r="1236" spans="1:6" ht="126" x14ac:dyDescent="0.25">
      <c r="A1236" s="26">
        <f>+'Key Dates'!$B$8-5</f>
        <v>45960</v>
      </c>
      <c r="B1236" s="26">
        <f>+'Key Dates'!$B$8</f>
        <v>45965</v>
      </c>
      <c r="C1236" s="42" t="s">
        <v>331</v>
      </c>
      <c r="D1236" s="27" t="s">
        <v>332</v>
      </c>
      <c r="E1236" s="28" t="s">
        <v>85</v>
      </c>
      <c r="F1236" s="28" t="s">
        <v>130</v>
      </c>
    </row>
    <row r="1237" spans="1:6" ht="47.25" x14ac:dyDescent="0.25">
      <c r="A1237" s="26">
        <f>+'Key Dates'!$B$8-4</f>
        <v>45961</v>
      </c>
      <c r="B1237" s="26">
        <f>+'Key Dates'!$B$8-4</f>
        <v>45961</v>
      </c>
      <c r="C1237" s="42" t="s">
        <v>395</v>
      </c>
      <c r="D1237" s="27" t="s">
        <v>206</v>
      </c>
      <c r="E1237" s="28" t="s">
        <v>67</v>
      </c>
      <c r="F1237" s="28" t="s">
        <v>134</v>
      </c>
    </row>
    <row r="1238" spans="1:6" ht="47.25" x14ac:dyDescent="0.25">
      <c r="A1238" s="26">
        <f>+'Key Dates'!$B$8-4</f>
        <v>45961</v>
      </c>
      <c r="B1238" s="26">
        <f>+'Key Dates'!$B$8-4</f>
        <v>45961</v>
      </c>
      <c r="C1238" s="42" t="s">
        <v>395</v>
      </c>
      <c r="D1238" s="27" t="s">
        <v>206</v>
      </c>
      <c r="E1238" s="28" t="s">
        <v>69</v>
      </c>
      <c r="F1238" s="28" t="s">
        <v>134</v>
      </c>
    </row>
    <row r="1239" spans="1:6" ht="47.25" x14ac:dyDescent="0.25">
      <c r="A1239" s="26">
        <f>+'Key Dates'!$B$8-4</f>
        <v>45961</v>
      </c>
      <c r="B1239" s="26">
        <f>+'Key Dates'!$B$8-4</f>
        <v>45961</v>
      </c>
      <c r="C1239" s="42" t="s">
        <v>395</v>
      </c>
      <c r="D1239" s="27" t="s">
        <v>206</v>
      </c>
      <c r="E1239" s="28" t="s">
        <v>81</v>
      </c>
      <c r="F1239" s="28" t="s">
        <v>134</v>
      </c>
    </row>
    <row r="1240" spans="1:6" ht="47.25" x14ac:dyDescent="0.25">
      <c r="A1240" s="26">
        <f>+'Key Dates'!$B$8-4</f>
        <v>45961</v>
      </c>
      <c r="B1240" s="26">
        <f>+'Key Dates'!$B$8-4</f>
        <v>45961</v>
      </c>
      <c r="C1240" s="42" t="s">
        <v>395</v>
      </c>
      <c r="D1240" s="27" t="s">
        <v>206</v>
      </c>
      <c r="E1240" s="28" t="s">
        <v>82</v>
      </c>
      <c r="F1240" s="28" t="s">
        <v>134</v>
      </c>
    </row>
    <row r="1241" spans="1:6" ht="51" x14ac:dyDescent="0.25">
      <c r="A1241" s="26">
        <f>+'Key Dates'!$B$8-4</f>
        <v>45961</v>
      </c>
      <c r="B1241" s="26">
        <f>+'Key Dates'!$B$8-4</f>
        <v>45961</v>
      </c>
      <c r="C1241" s="42" t="s">
        <v>395</v>
      </c>
      <c r="D1241" s="27" t="s">
        <v>206</v>
      </c>
      <c r="E1241" s="28" t="s">
        <v>84</v>
      </c>
      <c r="F1241" s="28" t="s">
        <v>134</v>
      </c>
    </row>
    <row r="1242" spans="1:6" ht="51" x14ac:dyDescent="0.25">
      <c r="A1242" s="26">
        <f>+'Key Dates'!$B$8-4</f>
        <v>45961</v>
      </c>
      <c r="B1242" s="26">
        <f>+'Key Dates'!$B$8-4</f>
        <v>45961</v>
      </c>
      <c r="C1242" s="42" t="s">
        <v>395</v>
      </c>
      <c r="D1242" s="27" t="s">
        <v>206</v>
      </c>
      <c r="E1242" s="28" t="s">
        <v>85</v>
      </c>
      <c r="F1242" s="28" t="s">
        <v>134</v>
      </c>
    </row>
    <row r="1243" spans="1:6" ht="47.25" x14ac:dyDescent="0.25">
      <c r="A1243" s="26">
        <f>+'Key Dates'!$B$8-4</f>
        <v>45961</v>
      </c>
      <c r="B1243" s="26">
        <f>+'Key Dates'!$B$8-4</f>
        <v>45961</v>
      </c>
      <c r="C1243" s="42" t="s">
        <v>646</v>
      </c>
      <c r="D1243" s="27" t="s">
        <v>335</v>
      </c>
      <c r="E1243" s="28" t="s">
        <v>67</v>
      </c>
      <c r="F1243" s="28" t="s">
        <v>114</v>
      </c>
    </row>
    <row r="1244" spans="1:6" ht="47.25" x14ac:dyDescent="0.25">
      <c r="A1244" s="26">
        <f>+'Key Dates'!$B$8-4</f>
        <v>45961</v>
      </c>
      <c r="B1244" s="26">
        <f>+'Key Dates'!$B$8-4</f>
        <v>45961</v>
      </c>
      <c r="C1244" s="42" t="s">
        <v>646</v>
      </c>
      <c r="D1244" s="27" t="s">
        <v>335</v>
      </c>
      <c r="E1244" s="28" t="s">
        <v>69</v>
      </c>
      <c r="F1244" s="28" t="s">
        <v>114</v>
      </c>
    </row>
    <row r="1245" spans="1:6" ht="51" x14ac:dyDescent="0.25">
      <c r="A1245" s="26">
        <f>+'Key Dates'!$B$8-4</f>
        <v>45961</v>
      </c>
      <c r="B1245" s="26">
        <f>+'Key Dates'!$B$8-4</f>
        <v>45961</v>
      </c>
      <c r="C1245" s="42" t="s">
        <v>646</v>
      </c>
      <c r="D1245" s="27" t="s">
        <v>335</v>
      </c>
      <c r="E1245" s="28" t="s">
        <v>84</v>
      </c>
      <c r="F1245" s="28" t="s">
        <v>114</v>
      </c>
    </row>
    <row r="1246" spans="1:6" ht="51" x14ac:dyDescent="0.25">
      <c r="A1246" s="26">
        <f>+'Key Dates'!$B$8-4</f>
        <v>45961</v>
      </c>
      <c r="B1246" s="26">
        <f>+'Key Dates'!$B$8-4</f>
        <v>45961</v>
      </c>
      <c r="C1246" s="42" t="s">
        <v>646</v>
      </c>
      <c r="D1246" s="27" t="s">
        <v>335</v>
      </c>
      <c r="E1246" s="28" t="s">
        <v>85</v>
      </c>
      <c r="F1246" s="28" t="s">
        <v>114</v>
      </c>
    </row>
    <row r="1247" spans="1:6" ht="110.25" x14ac:dyDescent="0.25">
      <c r="A1247" s="26">
        <f>+'Key Dates'!$B$8-3</f>
        <v>45962</v>
      </c>
      <c r="B1247" s="26">
        <f>+'Key Dates'!$B$8-3</f>
        <v>45962</v>
      </c>
      <c r="C1247" s="42" t="s">
        <v>505</v>
      </c>
      <c r="D1247" s="27" t="s">
        <v>396</v>
      </c>
      <c r="E1247" s="28" t="s">
        <v>67</v>
      </c>
      <c r="F1247" s="28" t="s">
        <v>68</v>
      </c>
    </row>
    <row r="1248" spans="1:6" ht="110.25" x14ac:dyDescent="0.25">
      <c r="A1248" s="26">
        <f>+'Key Dates'!$B$8-3</f>
        <v>45962</v>
      </c>
      <c r="B1248" s="26">
        <f>+'Key Dates'!$B$8-3</f>
        <v>45962</v>
      </c>
      <c r="C1248" s="42" t="s">
        <v>505</v>
      </c>
      <c r="D1248" s="27" t="s">
        <v>396</v>
      </c>
      <c r="E1248" s="28" t="s">
        <v>94</v>
      </c>
      <c r="F1248" s="28" t="s">
        <v>68</v>
      </c>
    </row>
    <row r="1249" spans="1:6" ht="110.25" x14ac:dyDescent="0.25">
      <c r="A1249" s="26">
        <f>+'Key Dates'!$B$8-3</f>
        <v>45962</v>
      </c>
      <c r="B1249" s="26">
        <f>+'Key Dates'!$B$8-3</f>
        <v>45962</v>
      </c>
      <c r="C1249" s="42" t="s">
        <v>505</v>
      </c>
      <c r="D1249" s="27" t="s">
        <v>396</v>
      </c>
      <c r="E1249" s="28" t="s">
        <v>81</v>
      </c>
      <c r="F1249" s="28" t="s">
        <v>68</v>
      </c>
    </row>
    <row r="1250" spans="1:6" ht="110.25" x14ac:dyDescent="0.25">
      <c r="A1250" s="26">
        <f>+'Key Dates'!$B$8-3</f>
        <v>45962</v>
      </c>
      <c r="B1250" s="26">
        <f>+'Key Dates'!$B$8-3</f>
        <v>45962</v>
      </c>
      <c r="C1250" s="42" t="s">
        <v>505</v>
      </c>
      <c r="D1250" s="27" t="s">
        <v>396</v>
      </c>
      <c r="E1250" s="28" t="s">
        <v>82</v>
      </c>
      <c r="F1250" s="28" t="s">
        <v>68</v>
      </c>
    </row>
    <row r="1251" spans="1:6" ht="78.75" x14ac:dyDescent="0.25">
      <c r="A1251" s="26">
        <f>+'Key Dates'!$B$8-3</f>
        <v>45962</v>
      </c>
      <c r="B1251" s="26">
        <f>+'Key Dates'!$B$8-3</f>
        <v>45962</v>
      </c>
      <c r="C1251" s="43" t="s">
        <v>647</v>
      </c>
      <c r="D1251" s="29" t="s">
        <v>126</v>
      </c>
      <c r="E1251" s="30" t="s">
        <v>67</v>
      </c>
      <c r="F1251" s="30" t="s">
        <v>108</v>
      </c>
    </row>
    <row r="1252" spans="1:6" ht="78.75" x14ac:dyDescent="0.25">
      <c r="A1252" s="26">
        <f>+'Key Dates'!$B$8-3</f>
        <v>45962</v>
      </c>
      <c r="B1252" s="26">
        <f>+'Key Dates'!$B$8-3</f>
        <v>45962</v>
      </c>
      <c r="C1252" s="43" t="s">
        <v>647</v>
      </c>
      <c r="D1252" s="29" t="s">
        <v>126</v>
      </c>
      <c r="E1252" s="30" t="s">
        <v>69</v>
      </c>
      <c r="F1252" s="30" t="s">
        <v>108</v>
      </c>
    </row>
    <row r="1253" spans="1:6" ht="78.75" x14ac:dyDescent="0.25">
      <c r="A1253" s="26">
        <f>+'Key Dates'!$B$8-3</f>
        <v>45962</v>
      </c>
      <c r="B1253" s="26">
        <f>+'Key Dates'!$B$8-3</f>
        <v>45962</v>
      </c>
      <c r="C1253" s="43" t="s">
        <v>647</v>
      </c>
      <c r="D1253" s="29" t="s">
        <v>126</v>
      </c>
      <c r="E1253" s="30" t="s">
        <v>81</v>
      </c>
      <c r="F1253" s="30" t="s">
        <v>108</v>
      </c>
    </row>
    <row r="1254" spans="1:6" ht="78.75" x14ac:dyDescent="0.25">
      <c r="A1254" s="26">
        <f>+'Key Dates'!$B$8-3</f>
        <v>45962</v>
      </c>
      <c r="B1254" s="26">
        <f>+'Key Dates'!$B$8-3</f>
        <v>45962</v>
      </c>
      <c r="C1254" s="43" t="s">
        <v>647</v>
      </c>
      <c r="D1254" s="29" t="s">
        <v>126</v>
      </c>
      <c r="E1254" s="30" t="s">
        <v>82</v>
      </c>
      <c r="F1254" s="30" t="s">
        <v>108</v>
      </c>
    </row>
    <row r="1255" spans="1:6" ht="78.75" x14ac:dyDescent="0.25">
      <c r="A1255" s="26">
        <f>+'Key Dates'!$B$8-3</f>
        <v>45962</v>
      </c>
      <c r="B1255" s="26">
        <f>+'Key Dates'!$B$8-3</f>
        <v>45962</v>
      </c>
      <c r="C1255" s="43" t="s">
        <v>647</v>
      </c>
      <c r="D1255" s="29" t="s">
        <v>126</v>
      </c>
      <c r="E1255" s="30" t="s">
        <v>84</v>
      </c>
      <c r="F1255" s="30" t="s">
        <v>108</v>
      </c>
    </row>
    <row r="1256" spans="1:6" ht="78.75" x14ac:dyDescent="0.25">
      <c r="A1256" s="26">
        <f>+'Key Dates'!$B$8-3</f>
        <v>45962</v>
      </c>
      <c r="B1256" s="26">
        <f>+'Key Dates'!$B$8-3</f>
        <v>45962</v>
      </c>
      <c r="C1256" s="43" t="s">
        <v>647</v>
      </c>
      <c r="D1256" s="29" t="s">
        <v>126</v>
      </c>
      <c r="E1256" s="30" t="s">
        <v>85</v>
      </c>
      <c r="F1256" s="30" t="s">
        <v>108</v>
      </c>
    </row>
    <row r="1257" spans="1:6" ht="51" x14ac:dyDescent="0.25">
      <c r="A1257" s="26">
        <f>+'Key Dates'!$B$8-1</f>
        <v>45964</v>
      </c>
      <c r="B1257" s="26">
        <f>+'Key Dates'!$B$8-1</f>
        <v>45964</v>
      </c>
      <c r="C1257" s="42" t="s">
        <v>397</v>
      </c>
      <c r="D1257" s="27" t="s">
        <v>398</v>
      </c>
      <c r="E1257" s="28" t="s">
        <v>67</v>
      </c>
      <c r="F1257" s="28" t="s">
        <v>68</v>
      </c>
    </row>
    <row r="1258" spans="1:6" ht="51" x14ac:dyDescent="0.25">
      <c r="A1258" s="26">
        <f>+'Key Dates'!$B$8-1</f>
        <v>45964</v>
      </c>
      <c r="B1258" s="26">
        <f>+'Key Dates'!$B$8-1</f>
        <v>45964</v>
      </c>
      <c r="C1258" s="42" t="s">
        <v>397</v>
      </c>
      <c r="D1258" s="27" t="s">
        <v>398</v>
      </c>
      <c r="E1258" s="28" t="s">
        <v>69</v>
      </c>
      <c r="F1258" s="28" t="s">
        <v>68</v>
      </c>
    </row>
    <row r="1259" spans="1:6" ht="51" x14ac:dyDescent="0.25">
      <c r="A1259" s="26">
        <f>+'Key Dates'!$B$8-1</f>
        <v>45964</v>
      </c>
      <c r="B1259" s="26">
        <f>+'Key Dates'!$B$8-1</f>
        <v>45964</v>
      </c>
      <c r="C1259" s="42" t="s">
        <v>397</v>
      </c>
      <c r="D1259" s="27" t="s">
        <v>398</v>
      </c>
      <c r="E1259" s="28" t="s">
        <v>81</v>
      </c>
      <c r="F1259" s="28" t="s">
        <v>68</v>
      </c>
    </row>
    <row r="1260" spans="1:6" ht="51" x14ac:dyDescent="0.25">
      <c r="A1260" s="26">
        <f>+'Key Dates'!$B$8-1</f>
        <v>45964</v>
      </c>
      <c r="B1260" s="26">
        <f>+'Key Dates'!$B$8-1</f>
        <v>45964</v>
      </c>
      <c r="C1260" s="42" t="s">
        <v>397</v>
      </c>
      <c r="D1260" s="27" t="s">
        <v>398</v>
      </c>
      <c r="E1260" s="28" t="s">
        <v>82</v>
      </c>
      <c r="F1260" s="28" t="s">
        <v>68</v>
      </c>
    </row>
    <row r="1261" spans="1:6" ht="47.25" x14ac:dyDescent="0.25">
      <c r="A1261" s="26">
        <f>+'Key Dates'!$B$8-1</f>
        <v>45964</v>
      </c>
      <c r="B1261" s="26">
        <f>+'Key Dates'!$B$8-1</f>
        <v>45964</v>
      </c>
      <c r="C1261" s="42" t="s">
        <v>399</v>
      </c>
      <c r="D1261" s="27" t="s">
        <v>210</v>
      </c>
      <c r="E1261" s="28" t="s">
        <v>67</v>
      </c>
      <c r="F1261" s="28" t="s">
        <v>119</v>
      </c>
    </row>
    <row r="1262" spans="1:6" ht="47.25" x14ac:dyDescent="0.25">
      <c r="A1262" s="26">
        <f>+'Key Dates'!$B$8-1</f>
        <v>45964</v>
      </c>
      <c r="B1262" s="26">
        <f>+'Key Dates'!$B$8-1</f>
        <v>45964</v>
      </c>
      <c r="C1262" s="42" t="s">
        <v>399</v>
      </c>
      <c r="D1262" s="27" t="s">
        <v>210</v>
      </c>
      <c r="E1262" s="28" t="s">
        <v>69</v>
      </c>
      <c r="F1262" s="28" t="s">
        <v>119</v>
      </c>
    </row>
    <row r="1263" spans="1:6" ht="47.25" x14ac:dyDescent="0.25">
      <c r="A1263" s="26">
        <f>+'Key Dates'!$B$8-1</f>
        <v>45964</v>
      </c>
      <c r="B1263" s="26">
        <f>+'Key Dates'!$B$8-1</f>
        <v>45964</v>
      </c>
      <c r="C1263" s="42" t="s">
        <v>399</v>
      </c>
      <c r="D1263" s="27" t="s">
        <v>210</v>
      </c>
      <c r="E1263" s="28" t="s">
        <v>81</v>
      </c>
      <c r="F1263" s="28" t="s">
        <v>119</v>
      </c>
    </row>
    <row r="1264" spans="1:6" ht="47.25" x14ac:dyDescent="0.25">
      <c r="A1264" s="26">
        <f>+'Key Dates'!$B$8-1</f>
        <v>45964</v>
      </c>
      <c r="B1264" s="26">
        <f>+'Key Dates'!$B$8-1</f>
        <v>45964</v>
      </c>
      <c r="C1264" s="42" t="s">
        <v>399</v>
      </c>
      <c r="D1264" s="27" t="s">
        <v>210</v>
      </c>
      <c r="E1264" s="28" t="s">
        <v>82</v>
      </c>
      <c r="F1264" s="28" t="s">
        <v>119</v>
      </c>
    </row>
    <row r="1265" spans="1:6" ht="51" x14ac:dyDescent="0.25">
      <c r="A1265" s="26">
        <f>+'Key Dates'!$B$8-1</f>
        <v>45964</v>
      </c>
      <c r="B1265" s="26">
        <f>+'Key Dates'!$B$8-1</f>
        <v>45964</v>
      </c>
      <c r="C1265" s="42" t="s">
        <v>399</v>
      </c>
      <c r="D1265" s="27" t="s">
        <v>210</v>
      </c>
      <c r="E1265" s="28" t="s">
        <v>84</v>
      </c>
      <c r="F1265" s="28" t="s">
        <v>119</v>
      </c>
    </row>
    <row r="1266" spans="1:6" ht="51" x14ac:dyDescent="0.25">
      <c r="A1266" s="26">
        <f>+'Key Dates'!$B$8-1</f>
        <v>45964</v>
      </c>
      <c r="B1266" s="26">
        <f>+'Key Dates'!$B$8-1</f>
        <v>45964</v>
      </c>
      <c r="C1266" s="42" t="s">
        <v>399</v>
      </c>
      <c r="D1266" s="27" t="s">
        <v>210</v>
      </c>
      <c r="E1266" s="28" t="s">
        <v>85</v>
      </c>
      <c r="F1266" s="28" t="s">
        <v>119</v>
      </c>
    </row>
    <row r="1267" spans="1:6" ht="140.25" x14ac:dyDescent="0.25">
      <c r="A1267" s="26">
        <f>+'Key Dates'!$B$8</f>
        <v>45965</v>
      </c>
      <c r="B1267" s="26">
        <f>+'Key Dates'!$B$8</f>
        <v>45965</v>
      </c>
      <c r="C1267" s="44" t="s">
        <v>648</v>
      </c>
      <c r="D1267" s="27" t="s">
        <v>400</v>
      </c>
      <c r="E1267" s="28" t="s">
        <v>67</v>
      </c>
      <c r="F1267" s="28" t="s">
        <v>134</v>
      </c>
    </row>
    <row r="1268" spans="1:6" ht="140.25" x14ac:dyDescent="0.25">
      <c r="A1268" s="26">
        <f>+'Key Dates'!$B$8</f>
        <v>45965</v>
      </c>
      <c r="B1268" s="26">
        <f>+'Key Dates'!$B$8</f>
        <v>45965</v>
      </c>
      <c r="C1268" s="44" t="s">
        <v>648</v>
      </c>
      <c r="D1268" s="27" t="s">
        <v>400</v>
      </c>
      <c r="E1268" s="28" t="s">
        <v>69</v>
      </c>
      <c r="F1268" s="28" t="s">
        <v>134</v>
      </c>
    </row>
    <row r="1269" spans="1:6" ht="140.25" x14ac:dyDescent="0.25">
      <c r="A1269" s="26">
        <f>+'Key Dates'!$B$8</f>
        <v>45965</v>
      </c>
      <c r="B1269" s="26">
        <f>+'Key Dates'!$B$8</f>
        <v>45965</v>
      </c>
      <c r="C1269" s="44" t="s">
        <v>648</v>
      </c>
      <c r="D1269" s="27" t="s">
        <v>400</v>
      </c>
      <c r="E1269" s="28" t="s">
        <v>81</v>
      </c>
      <c r="F1269" s="28" t="s">
        <v>134</v>
      </c>
    </row>
    <row r="1270" spans="1:6" ht="140.25" x14ac:dyDescent="0.25">
      <c r="A1270" s="26">
        <f>+'Key Dates'!$B$8</f>
        <v>45965</v>
      </c>
      <c r="B1270" s="26">
        <f>+'Key Dates'!$B$8</f>
        <v>45965</v>
      </c>
      <c r="C1270" s="44" t="s">
        <v>648</v>
      </c>
      <c r="D1270" s="27" t="s">
        <v>400</v>
      </c>
      <c r="E1270" s="28" t="s">
        <v>82</v>
      </c>
      <c r="F1270" s="28" t="s">
        <v>134</v>
      </c>
    </row>
    <row r="1271" spans="1:6" ht="140.25" x14ac:dyDescent="0.25">
      <c r="A1271" s="26">
        <f>+'Key Dates'!$B$8</f>
        <v>45965</v>
      </c>
      <c r="B1271" s="26">
        <f>+'Key Dates'!$B$8</f>
        <v>45965</v>
      </c>
      <c r="C1271" s="44" t="s">
        <v>648</v>
      </c>
      <c r="D1271" s="27" t="s">
        <v>400</v>
      </c>
      <c r="E1271" s="28" t="s">
        <v>84</v>
      </c>
      <c r="F1271" s="28" t="s">
        <v>134</v>
      </c>
    </row>
    <row r="1272" spans="1:6" ht="140.25" x14ac:dyDescent="0.25">
      <c r="A1272" s="26">
        <f>+'Key Dates'!$B$8</f>
        <v>45965</v>
      </c>
      <c r="B1272" s="26">
        <f>+'Key Dates'!$B$8</f>
        <v>45965</v>
      </c>
      <c r="C1272" s="44" t="s">
        <v>648</v>
      </c>
      <c r="D1272" s="27" t="s">
        <v>400</v>
      </c>
      <c r="E1272" s="28" t="s">
        <v>85</v>
      </c>
      <c r="F1272" s="28" t="s">
        <v>134</v>
      </c>
    </row>
    <row r="1273" spans="1:6" ht="78.75" x14ac:dyDescent="0.25">
      <c r="A1273" s="26">
        <f>+'Key Dates'!$B$8</f>
        <v>45965</v>
      </c>
      <c r="B1273" s="26">
        <f>+'Key Dates'!$B$8</f>
        <v>45965</v>
      </c>
      <c r="C1273" s="44" t="s">
        <v>649</v>
      </c>
      <c r="D1273" s="27" t="s">
        <v>343</v>
      </c>
      <c r="E1273" s="28" t="s">
        <v>67</v>
      </c>
      <c r="F1273" s="28" t="s">
        <v>68</v>
      </c>
    </row>
    <row r="1274" spans="1:6" ht="78.75" x14ac:dyDescent="0.25">
      <c r="A1274" s="26">
        <f>+'Key Dates'!$B$8</f>
        <v>45965</v>
      </c>
      <c r="B1274" s="26">
        <f>+'Key Dates'!$B$8</f>
        <v>45965</v>
      </c>
      <c r="C1274" s="44" t="s">
        <v>649</v>
      </c>
      <c r="D1274" s="27" t="s">
        <v>343</v>
      </c>
      <c r="E1274" s="28" t="s">
        <v>69</v>
      </c>
      <c r="F1274" s="28" t="s">
        <v>68</v>
      </c>
    </row>
    <row r="1275" spans="1:6" ht="78.75" x14ac:dyDescent="0.25">
      <c r="A1275" s="26">
        <f>+'Key Dates'!$B$8</f>
        <v>45965</v>
      </c>
      <c r="B1275" s="26">
        <f>+'Key Dates'!$B$8</f>
        <v>45965</v>
      </c>
      <c r="C1275" s="44" t="s">
        <v>649</v>
      </c>
      <c r="D1275" s="27" t="s">
        <v>343</v>
      </c>
      <c r="E1275" s="28" t="s">
        <v>81</v>
      </c>
      <c r="F1275" s="28" t="s">
        <v>68</v>
      </c>
    </row>
    <row r="1276" spans="1:6" ht="78.75" x14ac:dyDescent="0.25">
      <c r="A1276" s="26">
        <f>+'Key Dates'!$B$8</f>
        <v>45965</v>
      </c>
      <c r="B1276" s="26">
        <f>+'Key Dates'!$B$8</f>
        <v>45965</v>
      </c>
      <c r="C1276" s="44" t="s">
        <v>649</v>
      </c>
      <c r="D1276" s="27" t="s">
        <v>343</v>
      </c>
      <c r="E1276" s="28" t="s">
        <v>82</v>
      </c>
      <c r="F1276" s="28" t="s">
        <v>68</v>
      </c>
    </row>
    <row r="1277" spans="1:6" ht="78.75" x14ac:dyDescent="0.25">
      <c r="A1277" s="26">
        <f>+'Key Dates'!$B$8</f>
        <v>45965</v>
      </c>
      <c r="B1277" s="26">
        <f>+'Key Dates'!$B$8</f>
        <v>45965</v>
      </c>
      <c r="C1277" s="44" t="s">
        <v>649</v>
      </c>
      <c r="D1277" s="27" t="s">
        <v>343</v>
      </c>
      <c r="E1277" s="28" t="s">
        <v>84</v>
      </c>
      <c r="F1277" s="28" t="s">
        <v>68</v>
      </c>
    </row>
    <row r="1278" spans="1:6" ht="78.75" x14ac:dyDescent="0.25">
      <c r="A1278" s="26">
        <f>+'Key Dates'!$B$8</f>
        <v>45965</v>
      </c>
      <c r="B1278" s="26">
        <f>+'Key Dates'!$B$8</f>
        <v>45965</v>
      </c>
      <c r="C1278" s="44" t="s">
        <v>649</v>
      </c>
      <c r="D1278" s="27" t="s">
        <v>343</v>
      </c>
      <c r="E1278" s="28" t="s">
        <v>85</v>
      </c>
      <c r="F1278" s="28" t="s">
        <v>68</v>
      </c>
    </row>
    <row r="1279" spans="1:6" ht="189" x14ac:dyDescent="0.25">
      <c r="A1279" s="26">
        <f>+'Key Dates'!$B$8</f>
        <v>45965</v>
      </c>
      <c r="B1279" s="26">
        <f>+'Key Dates'!$B$8</f>
        <v>45965</v>
      </c>
      <c r="C1279" s="44" t="s">
        <v>650</v>
      </c>
      <c r="D1279" s="27" t="s">
        <v>203</v>
      </c>
      <c r="E1279" s="28" t="s">
        <v>67</v>
      </c>
      <c r="F1279" s="28" t="s">
        <v>68</v>
      </c>
    </row>
    <row r="1280" spans="1:6" ht="189" x14ac:dyDescent="0.25">
      <c r="A1280" s="26">
        <f>+'Key Dates'!$B$8</f>
        <v>45965</v>
      </c>
      <c r="B1280" s="26">
        <f>+'Key Dates'!$B$8</f>
        <v>45965</v>
      </c>
      <c r="C1280" s="44" t="s">
        <v>650</v>
      </c>
      <c r="D1280" s="27" t="s">
        <v>203</v>
      </c>
      <c r="E1280" s="28" t="s">
        <v>69</v>
      </c>
      <c r="F1280" s="28" t="s">
        <v>68</v>
      </c>
    </row>
    <row r="1281" spans="1:6" ht="63" x14ac:dyDescent="0.25">
      <c r="A1281" s="26">
        <f>+'Key Dates'!$B$8</f>
        <v>45965</v>
      </c>
      <c r="B1281" s="26">
        <f>+'Key Dates'!$B$8</f>
        <v>45965</v>
      </c>
      <c r="C1281" s="44" t="s">
        <v>651</v>
      </c>
      <c r="D1281" s="27" t="s">
        <v>203</v>
      </c>
      <c r="E1281" s="28" t="s">
        <v>81</v>
      </c>
      <c r="F1281" s="28" t="s">
        <v>68</v>
      </c>
    </row>
    <row r="1282" spans="1:6" ht="189" x14ac:dyDescent="0.25">
      <c r="A1282" s="26">
        <f>+'Key Dates'!$B$8</f>
        <v>45965</v>
      </c>
      <c r="B1282" s="26">
        <f>+'Key Dates'!$B$8</f>
        <v>45965</v>
      </c>
      <c r="C1282" s="44" t="s">
        <v>650</v>
      </c>
      <c r="D1282" s="27" t="s">
        <v>203</v>
      </c>
      <c r="E1282" s="28" t="s">
        <v>82</v>
      </c>
      <c r="F1282" s="28" t="s">
        <v>68</v>
      </c>
    </row>
    <row r="1283" spans="1:6" ht="189" x14ac:dyDescent="0.25">
      <c r="A1283" s="26">
        <f>+'Key Dates'!$B$8</f>
        <v>45965</v>
      </c>
      <c r="B1283" s="26">
        <f>+'Key Dates'!$B$8</f>
        <v>45965</v>
      </c>
      <c r="C1283" s="44" t="s">
        <v>650</v>
      </c>
      <c r="D1283" s="27" t="s">
        <v>203</v>
      </c>
      <c r="E1283" s="28" t="s">
        <v>84</v>
      </c>
      <c r="F1283" s="28" t="s">
        <v>68</v>
      </c>
    </row>
    <row r="1284" spans="1:6" ht="189" x14ac:dyDescent="0.25">
      <c r="A1284" s="26">
        <f>+'Key Dates'!$B$8</f>
        <v>45965</v>
      </c>
      <c r="B1284" s="26">
        <f>+'Key Dates'!$B$8</f>
        <v>45965</v>
      </c>
      <c r="C1284" s="44" t="s">
        <v>650</v>
      </c>
      <c r="D1284" s="27" t="s">
        <v>203</v>
      </c>
      <c r="E1284" s="28" t="s">
        <v>85</v>
      </c>
      <c r="F1284" s="28" t="s">
        <v>68</v>
      </c>
    </row>
    <row r="1285" spans="1:6" ht="204.75" x14ac:dyDescent="0.25">
      <c r="A1285" s="26">
        <f>+'Key Dates'!$B$8</f>
        <v>45965</v>
      </c>
      <c r="B1285" s="26">
        <f>+'Key Dates'!$B$8</f>
        <v>45965</v>
      </c>
      <c r="C1285" s="44" t="s">
        <v>652</v>
      </c>
      <c r="D1285" s="27" t="s">
        <v>401</v>
      </c>
      <c r="E1285" s="28" t="s">
        <v>67</v>
      </c>
      <c r="F1285" s="28" t="s">
        <v>134</v>
      </c>
    </row>
    <row r="1286" spans="1:6" ht="204.75" x14ac:dyDescent="0.25">
      <c r="A1286" s="26">
        <f>+'Key Dates'!$B$8</f>
        <v>45965</v>
      </c>
      <c r="B1286" s="26">
        <f>+'Key Dates'!$B$8</f>
        <v>45965</v>
      </c>
      <c r="C1286" s="44" t="s">
        <v>652</v>
      </c>
      <c r="D1286" s="27" t="s">
        <v>401</v>
      </c>
      <c r="E1286" s="28" t="s">
        <v>69</v>
      </c>
      <c r="F1286" s="28" t="s">
        <v>134</v>
      </c>
    </row>
    <row r="1287" spans="1:6" ht="204.75" x14ac:dyDescent="0.25">
      <c r="A1287" s="26">
        <f>+'Key Dates'!$B$8</f>
        <v>45965</v>
      </c>
      <c r="B1287" s="26">
        <f>+'Key Dates'!$B$8</f>
        <v>45965</v>
      </c>
      <c r="C1287" s="44" t="s">
        <v>652</v>
      </c>
      <c r="D1287" s="27" t="s">
        <v>401</v>
      </c>
      <c r="E1287" s="28" t="s">
        <v>80</v>
      </c>
      <c r="F1287" s="28" t="s">
        <v>134</v>
      </c>
    </row>
    <row r="1288" spans="1:6" ht="204.75" x14ac:dyDescent="0.25">
      <c r="A1288" s="26">
        <f>+'Key Dates'!$B$8</f>
        <v>45965</v>
      </c>
      <c r="B1288" s="26">
        <f>+'Key Dates'!$B$8</f>
        <v>45965</v>
      </c>
      <c r="C1288" s="44" t="s">
        <v>652</v>
      </c>
      <c r="D1288" s="27" t="s">
        <v>401</v>
      </c>
      <c r="E1288" s="28" t="s">
        <v>81</v>
      </c>
      <c r="F1288" s="28" t="s">
        <v>134</v>
      </c>
    </row>
    <row r="1289" spans="1:6" ht="204.75" x14ac:dyDescent="0.25">
      <c r="A1289" s="26">
        <f>+'Key Dates'!$B$8</f>
        <v>45965</v>
      </c>
      <c r="B1289" s="26">
        <f>+'Key Dates'!$B$8</f>
        <v>45965</v>
      </c>
      <c r="C1289" s="44" t="s">
        <v>652</v>
      </c>
      <c r="D1289" s="27" t="s">
        <v>401</v>
      </c>
      <c r="E1289" s="28" t="s">
        <v>82</v>
      </c>
      <c r="F1289" s="28" t="s">
        <v>134</v>
      </c>
    </row>
    <row r="1290" spans="1:6" ht="204.75" x14ac:dyDescent="0.25">
      <c r="A1290" s="26">
        <f>+'Key Dates'!$B$8</f>
        <v>45965</v>
      </c>
      <c r="B1290" s="26">
        <f>+'Key Dates'!$B$8</f>
        <v>45965</v>
      </c>
      <c r="C1290" s="44" t="s">
        <v>652</v>
      </c>
      <c r="D1290" s="27" t="s">
        <v>401</v>
      </c>
      <c r="E1290" s="28" t="s">
        <v>70</v>
      </c>
      <c r="F1290" s="28" t="s">
        <v>134</v>
      </c>
    </row>
    <row r="1291" spans="1:6" ht="204.75" x14ac:dyDescent="0.25">
      <c r="A1291" s="26">
        <f>+'Key Dates'!$B$8</f>
        <v>45965</v>
      </c>
      <c r="B1291" s="26">
        <f>+'Key Dates'!$B$8</f>
        <v>45965</v>
      </c>
      <c r="C1291" s="44" t="s">
        <v>652</v>
      </c>
      <c r="D1291" s="27" t="s">
        <v>401</v>
      </c>
      <c r="E1291" s="28" t="s">
        <v>83</v>
      </c>
      <c r="F1291" s="28" t="s">
        <v>134</v>
      </c>
    </row>
    <row r="1292" spans="1:6" ht="204.75" x14ac:dyDescent="0.25">
      <c r="A1292" s="26">
        <f>+'Key Dates'!$B$8</f>
        <v>45965</v>
      </c>
      <c r="B1292" s="26">
        <f>+'Key Dates'!$B$8</f>
        <v>45965</v>
      </c>
      <c r="C1292" s="44" t="s">
        <v>652</v>
      </c>
      <c r="D1292" s="27" t="s">
        <v>401</v>
      </c>
      <c r="E1292" s="28" t="s">
        <v>84</v>
      </c>
      <c r="F1292" s="28" t="s">
        <v>134</v>
      </c>
    </row>
    <row r="1293" spans="1:6" ht="204.75" x14ac:dyDescent="0.25">
      <c r="A1293" s="26">
        <f>+'Key Dates'!$B$8</f>
        <v>45965</v>
      </c>
      <c r="B1293" s="26">
        <f>+'Key Dates'!$B$8</f>
        <v>45965</v>
      </c>
      <c r="C1293" s="44" t="s">
        <v>652</v>
      </c>
      <c r="D1293" s="27" t="s">
        <v>401</v>
      </c>
      <c r="E1293" s="28" t="s">
        <v>85</v>
      </c>
      <c r="F1293" s="28" t="s">
        <v>134</v>
      </c>
    </row>
    <row r="1294" spans="1:6" ht="204.75" x14ac:dyDescent="0.25">
      <c r="A1294" s="26">
        <f>+'Key Dates'!$B$8</f>
        <v>45965</v>
      </c>
      <c r="B1294" s="26">
        <f>+'Key Dates'!$B$8</f>
        <v>45965</v>
      </c>
      <c r="C1294" s="44" t="s">
        <v>652</v>
      </c>
      <c r="D1294" s="27" t="s">
        <v>401</v>
      </c>
      <c r="E1294" s="28" t="s">
        <v>86</v>
      </c>
      <c r="F1294" s="28" t="s">
        <v>134</v>
      </c>
    </row>
    <row r="1295" spans="1:6" ht="110.25" x14ac:dyDescent="0.25">
      <c r="A1295" s="26">
        <f>+'Key Dates'!$B$8</f>
        <v>45965</v>
      </c>
      <c r="B1295" s="33">
        <f>+'Key Dates'!$B$8+1</f>
        <v>45966</v>
      </c>
      <c r="C1295" s="42" t="s">
        <v>345</v>
      </c>
      <c r="D1295" s="27" t="s">
        <v>218</v>
      </c>
      <c r="E1295" s="28" t="s">
        <v>67</v>
      </c>
      <c r="F1295" s="28" t="s">
        <v>68</v>
      </c>
    </row>
    <row r="1296" spans="1:6" ht="110.25" x14ac:dyDescent="0.25">
      <c r="A1296" s="26">
        <f>+'Key Dates'!$B$8</f>
        <v>45965</v>
      </c>
      <c r="B1296" s="33">
        <f>+'Key Dates'!$B$8+1</f>
        <v>45966</v>
      </c>
      <c r="C1296" s="42" t="s">
        <v>345</v>
      </c>
      <c r="D1296" s="27" t="s">
        <v>218</v>
      </c>
      <c r="E1296" s="28" t="s">
        <v>69</v>
      </c>
      <c r="F1296" s="28" t="s">
        <v>68</v>
      </c>
    </row>
    <row r="1297" spans="1:6" ht="110.25" x14ac:dyDescent="0.25">
      <c r="A1297" s="26">
        <f>+'Key Dates'!$B$8</f>
        <v>45965</v>
      </c>
      <c r="B1297" s="33">
        <f>+'Key Dates'!$B$8+1</f>
        <v>45966</v>
      </c>
      <c r="C1297" s="42" t="s">
        <v>345</v>
      </c>
      <c r="D1297" s="27" t="s">
        <v>218</v>
      </c>
      <c r="E1297" s="28" t="s">
        <v>81</v>
      </c>
      <c r="F1297" s="28" t="s">
        <v>68</v>
      </c>
    </row>
    <row r="1298" spans="1:6" ht="110.25" x14ac:dyDescent="0.25">
      <c r="A1298" s="26">
        <f>+'Key Dates'!$B$8</f>
        <v>45965</v>
      </c>
      <c r="B1298" s="33">
        <f>+'Key Dates'!$B$8+1</f>
        <v>45966</v>
      </c>
      <c r="C1298" s="42" t="s">
        <v>345</v>
      </c>
      <c r="D1298" s="27" t="s">
        <v>218</v>
      </c>
      <c r="E1298" s="28" t="s">
        <v>82</v>
      </c>
      <c r="F1298" s="28" t="s">
        <v>68</v>
      </c>
    </row>
    <row r="1299" spans="1:6" ht="110.25" x14ac:dyDescent="0.25">
      <c r="A1299" s="26">
        <f>+'Key Dates'!$B$8</f>
        <v>45965</v>
      </c>
      <c r="B1299" s="33">
        <f>+'Key Dates'!$B$8+1</f>
        <v>45966</v>
      </c>
      <c r="C1299" s="42" t="s">
        <v>345</v>
      </c>
      <c r="D1299" s="27" t="s">
        <v>218</v>
      </c>
      <c r="E1299" s="28" t="s">
        <v>84</v>
      </c>
      <c r="F1299" s="28" t="s">
        <v>68</v>
      </c>
    </row>
    <row r="1300" spans="1:6" ht="110.25" x14ac:dyDescent="0.25">
      <c r="A1300" s="26">
        <f>+'Key Dates'!$B$8</f>
        <v>45965</v>
      </c>
      <c r="B1300" s="33">
        <f>+'Key Dates'!$B$8+1</f>
        <v>45966</v>
      </c>
      <c r="C1300" s="42" t="s">
        <v>345</v>
      </c>
      <c r="D1300" s="27" t="s">
        <v>218</v>
      </c>
      <c r="E1300" s="28" t="s">
        <v>85</v>
      </c>
      <c r="F1300" s="28" t="s">
        <v>68</v>
      </c>
    </row>
    <row r="1301" spans="1:6" ht="47.25" x14ac:dyDescent="0.25">
      <c r="A1301" s="26">
        <f>+'Key Dates'!$B$8</f>
        <v>45965</v>
      </c>
      <c r="B1301" s="33">
        <f>+'Key Dates'!$B$8+1</f>
        <v>45966</v>
      </c>
      <c r="C1301" s="42" t="s">
        <v>346</v>
      </c>
      <c r="D1301" s="27" t="s">
        <v>219</v>
      </c>
      <c r="E1301" s="28" t="s">
        <v>67</v>
      </c>
      <c r="F1301" s="28" t="s">
        <v>119</v>
      </c>
    </row>
    <row r="1302" spans="1:6" ht="47.25" x14ac:dyDescent="0.25">
      <c r="A1302" s="26">
        <f>+'Key Dates'!$B$8</f>
        <v>45965</v>
      </c>
      <c r="B1302" s="33">
        <f>+'Key Dates'!$B$8+1</f>
        <v>45966</v>
      </c>
      <c r="C1302" s="42" t="s">
        <v>346</v>
      </c>
      <c r="D1302" s="27" t="s">
        <v>219</v>
      </c>
      <c r="E1302" s="28" t="s">
        <v>69</v>
      </c>
      <c r="F1302" s="28" t="s">
        <v>119</v>
      </c>
    </row>
    <row r="1303" spans="1:6" ht="47.25" x14ac:dyDescent="0.25">
      <c r="A1303" s="26">
        <f>+'Key Dates'!$B$8</f>
        <v>45965</v>
      </c>
      <c r="B1303" s="33">
        <f>+'Key Dates'!$B$8+1</f>
        <v>45966</v>
      </c>
      <c r="C1303" s="42" t="s">
        <v>346</v>
      </c>
      <c r="D1303" s="27" t="s">
        <v>219</v>
      </c>
      <c r="E1303" s="28" t="s">
        <v>81</v>
      </c>
      <c r="F1303" s="28" t="s">
        <v>119</v>
      </c>
    </row>
    <row r="1304" spans="1:6" ht="47.25" x14ac:dyDescent="0.25">
      <c r="A1304" s="26">
        <f>+'Key Dates'!$B$8</f>
        <v>45965</v>
      </c>
      <c r="B1304" s="33">
        <f>+'Key Dates'!$B$8+1</f>
        <v>45966</v>
      </c>
      <c r="C1304" s="42" t="s">
        <v>346</v>
      </c>
      <c r="D1304" s="27" t="s">
        <v>219</v>
      </c>
      <c r="E1304" s="28" t="s">
        <v>82</v>
      </c>
      <c r="F1304" s="28" t="s">
        <v>119</v>
      </c>
    </row>
    <row r="1305" spans="1:6" ht="51" x14ac:dyDescent="0.25">
      <c r="A1305" s="26">
        <f>+'Key Dates'!$B$8</f>
        <v>45965</v>
      </c>
      <c r="B1305" s="33">
        <f>+'Key Dates'!$B$8+1</f>
        <v>45966</v>
      </c>
      <c r="C1305" s="42" t="s">
        <v>346</v>
      </c>
      <c r="D1305" s="27" t="s">
        <v>219</v>
      </c>
      <c r="E1305" s="28" t="s">
        <v>84</v>
      </c>
      <c r="F1305" s="28" t="s">
        <v>119</v>
      </c>
    </row>
    <row r="1306" spans="1:6" ht="51" x14ac:dyDescent="0.25">
      <c r="A1306" s="26">
        <f>+'Key Dates'!$B$8</f>
        <v>45965</v>
      </c>
      <c r="B1306" s="33">
        <f>+'Key Dates'!$B$8+1</f>
        <v>45966</v>
      </c>
      <c r="C1306" s="42" t="s">
        <v>346</v>
      </c>
      <c r="D1306" s="27" t="s">
        <v>219</v>
      </c>
      <c r="E1306" s="28" t="s">
        <v>85</v>
      </c>
      <c r="F1306" s="28" t="s">
        <v>119</v>
      </c>
    </row>
    <row r="1307" spans="1:6" ht="78.75" x14ac:dyDescent="0.25">
      <c r="A1307" s="33">
        <f>+'Key Dates'!$B$8+1</f>
        <v>45966</v>
      </c>
      <c r="B1307" s="26">
        <f>+'Key Dates'!$B$8+42</f>
        <v>46007</v>
      </c>
      <c r="C1307" s="42" t="s">
        <v>347</v>
      </c>
      <c r="D1307" s="27">
        <v>201.17099999999999</v>
      </c>
      <c r="E1307" s="28" t="s">
        <v>67</v>
      </c>
      <c r="F1307" s="28" t="s">
        <v>101</v>
      </c>
    </row>
    <row r="1308" spans="1:6" ht="78.75" x14ac:dyDescent="0.25">
      <c r="A1308" s="33">
        <f>+'Key Dates'!$B$8+1</f>
        <v>45966</v>
      </c>
      <c r="B1308" s="26">
        <f>+'Key Dates'!$B$8+42</f>
        <v>46007</v>
      </c>
      <c r="C1308" s="42" t="s">
        <v>347</v>
      </c>
      <c r="D1308" s="27">
        <v>201.17099999999999</v>
      </c>
      <c r="E1308" s="28" t="s">
        <v>69</v>
      </c>
      <c r="F1308" s="28" t="s">
        <v>101</v>
      </c>
    </row>
    <row r="1309" spans="1:6" ht="47.25" x14ac:dyDescent="0.25">
      <c r="A1309" s="33">
        <f>+'Key Dates'!$B$8+1</f>
        <v>45966</v>
      </c>
      <c r="B1309" s="26">
        <f>+'Key Dates'!$B$8+42</f>
        <v>46007</v>
      </c>
      <c r="C1309" s="42" t="s">
        <v>402</v>
      </c>
      <c r="D1309" s="27" t="s">
        <v>349</v>
      </c>
      <c r="E1309" s="28" t="s">
        <v>67</v>
      </c>
      <c r="F1309" s="28" t="s">
        <v>101</v>
      </c>
    </row>
    <row r="1310" spans="1:6" ht="47.25" x14ac:dyDescent="0.25">
      <c r="A1310" s="33">
        <f>+'Key Dates'!$B$8+1</f>
        <v>45966</v>
      </c>
      <c r="B1310" s="26">
        <f>+'Key Dates'!$B$8+42</f>
        <v>46007</v>
      </c>
      <c r="C1310" s="42" t="s">
        <v>402</v>
      </c>
      <c r="D1310" s="27" t="s">
        <v>349</v>
      </c>
      <c r="E1310" s="28" t="s">
        <v>69</v>
      </c>
      <c r="F1310" s="28" t="s">
        <v>101</v>
      </c>
    </row>
    <row r="1311" spans="1:6" ht="63" x14ac:dyDescent="0.25">
      <c r="A1311" s="33">
        <f>+'Key Dates'!$B$8+1</f>
        <v>45966</v>
      </c>
      <c r="B1311" s="26">
        <f>+'Key Dates'!$B$8+42</f>
        <v>46007</v>
      </c>
      <c r="C1311" s="42" t="s">
        <v>350</v>
      </c>
      <c r="D1311" s="27" t="s">
        <v>403</v>
      </c>
      <c r="E1311" s="28" t="s">
        <v>67</v>
      </c>
      <c r="F1311" s="28" t="s">
        <v>91</v>
      </c>
    </row>
    <row r="1312" spans="1:6" ht="63" x14ac:dyDescent="0.25">
      <c r="A1312" s="33">
        <f>+'Key Dates'!$B$8+1</f>
        <v>45966</v>
      </c>
      <c r="B1312" s="26">
        <f>+'Key Dates'!$B$8+42</f>
        <v>46007</v>
      </c>
      <c r="C1312" s="42" t="s">
        <v>350</v>
      </c>
      <c r="D1312" s="27" t="s">
        <v>403</v>
      </c>
      <c r="E1312" s="28" t="s">
        <v>69</v>
      </c>
      <c r="F1312" s="28" t="s">
        <v>91</v>
      </c>
    </row>
    <row r="1313" spans="1:6" ht="47.25" x14ac:dyDescent="0.25">
      <c r="A1313" s="26">
        <f>+'Key Dates'!$B$8+2</f>
        <v>45967</v>
      </c>
      <c r="B1313" s="26">
        <f>+'Key Dates'!$B$8+2</f>
        <v>45967</v>
      </c>
      <c r="C1313" s="42" t="s">
        <v>404</v>
      </c>
      <c r="D1313" s="27" t="s">
        <v>219</v>
      </c>
      <c r="E1313" s="28" t="s">
        <v>67</v>
      </c>
      <c r="F1313" s="28" t="s">
        <v>91</v>
      </c>
    </row>
    <row r="1314" spans="1:6" ht="47.25" x14ac:dyDescent="0.25">
      <c r="A1314" s="26">
        <f>+'Key Dates'!$B$8+2</f>
        <v>45967</v>
      </c>
      <c r="B1314" s="26">
        <f>+'Key Dates'!$B$8+2</f>
        <v>45967</v>
      </c>
      <c r="C1314" s="42" t="s">
        <v>404</v>
      </c>
      <c r="D1314" s="27" t="s">
        <v>219</v>
      </c>
      <c r="E1314" s="28" t="s">
        <v>69</v>
      </c>
      <c r="F1314" s="28" t="s">
        <v>91</v>
      </c>
    </row>
    <row r="1315" spans="1:6" ht="47.25" x14ac:dyDescent="0.25">
      <c r="A1315" s="26">
        <f>+'Key Dates'!$B$8+2</f>
        <v>45967</v>
      </c>
      <c r="B1315" s="26">
        <f>+'Key Dates'!$B$8+2</f>
        <v>45967</v>
      </c>
      <c r="C1315" s="42" t="s">
        <v>404</v>
      </c>
      <c r="D1315" s="27" t="s">
        <v>219</v>
      </c>
      <c r="E1315" s="28" t="s">
        <v>81</v>
      </c>
      <c r="F1315" s="28" t="s">
        <v>91</v>
      </c>
    </row>
    <row r="1316" spans="1:6" ht="47.25" x14ac:dyDescent="0.25">
      <c r="A1316" s="26">
        <f>+'Key Dates'!$B$8+2</f>
        <v>45967</v>
      </c>
      <c r="B1316" s="26">
        <f>+'Key Dates'!$B$8+2</f>
        <v>45967</v>
      </c>
      <c r="C1316" s="42" t="s">
        <v>404</v>
      </c>
      <c r="D1316" s="27" t="s">
        <v>219</v>
      </c>
      <c r="E1316" s="28" t="s">
        <v>82</v>
      </c>
      <c r="F1316" s="28" t="s">
        <v>91</v>
      </c>
    </row>
    <row r="1317" spans="1:6" ht="51" x14ac:dyDescent="0.25">
      <c r="A1317" s="26">
        <f>+'Key Dates'!$B$8+2</f>
        <v>45967</v>
      </c>
      <c r="B1317" s="26">
        <f>+'Key Dates'!$B$8+2</f>
        <v>45967</v>
      </c>
      <c r="C1317" s="42" t="s">
        <v>404</v>
      </c>
      <c r="D1317" s="27" t="s">
        <v>219</v>
      </c>
      <c r="E1317" s="28" t="s">
        <v>84</v>
      </c>
      <c r="F1317" s="28" t="s">
        <v>91</v>
      </c>
    </row>
    <row r="1318" spans="1:6" ht="51" x14ac:dyDescent="0.25">
      <c r="A1318" s="26">
        <f>+'Key Dates'!$B$8+2</f>
        <v>45967</v>
      </c>
      <c r="B1318" s="26">
        <f>+'Key Dates'!$B$8+2</f>
        <v>45967</v>
      </c>
      <c r="C1318" s="42" t="s">
        <v>404</v>
      </c>
      <c r="D1318" s="27" t="s">
        <v>219</v>
      </c>
      <c r="E1318" s="28" t="s">
        <v>85</v>
      </c>
      <c r="F1318" s="28" t="s">
        <v>91</v>
      </c>
    </row>
    <row r="1319" spans="1:6" ht="76.5" x14ac:dyDescent="0.25">
      <c r="A1319" s="26">
        <f>+'Key Dates'!$B$8+3</f>
        <v>45968</v>
      </c>
      <c r="B1319" s="26">
        <f>+'Key Dates'!$B$8+10</f>
        <v>45975</v>
      </c>
      <c r="C1319" s="42" t="s">
        <v>405</v>
      </c>
      <c r="D1319" s="27" t="s">
        <v>406</v>
      </c>
      <c r="E1319" s="28" t="s">
        <v>67</v>
      </c>
      <c r="F1319" s="28" t="s">
        <v>91</v>
      </c>
    </row>
    <row r="1320" spans="1:6" ht="76.5" x14ac:dyDescent="0.25">
      <c r="A1320" s="26">
        <f>+'Key Dates'!$B$8+3</f>
        <v>45968</v>
      </c>
      <c r="B1320" s="26">
        <f>+'Key Dates'!$B$8+10</f>
        <v>45975</v>
      </c>
      <c r="C1320" s="42" t="s">
        <v>405</v>
      </c>
      <c r="D1320" s="27" t="s">
        <v>406</v>
      </c>
      <c r="E1320" s="28" t="s">
        <v>69</v>
      </c>
      <c r="F1320" s="28" t="s">
        <v>91</v>
      </c>
    </row>
    <row r="1321" spans="1:6" ht="76.5" x14ac:dyDescent="0.25">
      <c r="A1321" s="26">
        <f>+'Key Dates'!$B$8+3</f>
        <v>45968</v>
      </c>
      <c r="B1321" s="26">
        <f>+'Key Dates'!$B$8+10</f>
        <v>45975</v>
      </c>
      <c r="C1321" s="42" t="s">
        <v>405</v>
      </c>
      <c r="D1321" s="27" t="s">
        <v>406</v>
      </c>
      <c r="E1321" s="28" t="s">
        <v>81</v>
      </c>
      <c r="F1321" s="28" t="s">
        <v>91</v>
      </c>
    </row>
    <row r="1322" spans="1:6" ht="76.5" x14ac:dyDescent="0.25">
      <c r="A1322" s="26">
        <f>+'Key Dates'!$B$8+3</f>
        <v>45968</v>
      </c>
      <c r="B1322" s="26">
        <f>+'Key Dates'!$B$8+10</f>
        <v>45975</v>
      </c>
      <c r="C1322" s="42" t="s">
        <v>405</v>
      </c>
      <c r="D1322" s="27" t="s">
        <v>406</v>
      </c>
      <c r="E1322" s="28" t="s">
        <v>82</v>
      </c>
      <c r="F1322" s="28" t="s">
        <v>91</v>
      </c>
    </row>
    <row r="1323" spans="1:6" ht="76.5" x14ac:dyDescent="0.25">
      <c r="A1323" s="26">
        <f>+'Key Dates'!$B$8+3</f>
        <v>45968</v>
      </c>
      <c r="B1323" s="26">
        <f>+'Key Dates'!$B$8+10</f>
        <v>45975</v>
      </c>
      <c r="C1323" s="42" t="s">
        <v>405</v>
      </c>
      <c r="D1323" s="27" t="s">
        <v>406</v>
      </c>
      <c r="E1323" s="28" t="s">
        <v>84</v>
      </c>
      <c r="F1323" s="28" t="s">
        <v>91</v>
      </c>
    </row>
    <row r="1324" spans="1:6" ht="76.5" x14ac:dyDescent="0.25">
      <c r="A1324" s="26">
        <f>+'Key Dates'!$B$8+3</f>
        <v>45968</v>
      </c>
      <c r="B1324" s="26">
        <f>+'Key Dates'!$B$8+10</f>
        <v>45975</v>
      </c>
      <c r="C1324" s="42" t="s">
        <v>405</v>
      </c>
      <c r="D1324" s="27" t="s">
        <v>406</v>
      </c>
      <c r="E1324" s="28" t="s">
        <v>85</v>
      </c>
      <c r="F1324" s="28" t="s">
        <v>91</v>
      </c>
    </row>
    <row r="1325" spans="1:6" ht="31.5" x14ac:dyDescent="0.25">
      <c r="A1325" s="26">
        <f>+'Key Dates'!$B$17</f>
        <v>45972</v>
      </c>
      <c r="B1325" s="26">
        <f>+'Key Dates'!$B$17</f>
        <v>45972</v>
      </c>
      <c r="C1325" s="44" t="s">
        <v>653</v>
      </c>
      <c r="D1325" s="27" t="s">
        <v>75</v>
      </c>
      <c r="E1325" s="28" t="s">
        <v>76</v>
      </c>
      <c r="F1325" s="28" t="s">
        <v>76</v>
      </c>
    </row>
    <row r="1326" spans="1:6" ht="47.25" x14ac:dyDescent="0.25">
      <c r="A1326" s="26">
        <f>+'Key Dates'!$B$8+7</f>
        <v>45972</v>
      </c>
      <c r="B1326" s="26">
        <f>+'Key Dates'!$B$8+7</f>
        <v>45972</v>
      </c>
      <c r="C1326" s="42" t="s">
        <v>654</v>
      </c>
      <c r="D1326" s="27" t="s">
        <v>407</v>
      </c>
      <c r="E1326" s="28" t="s">
        <v>67</v>
      </c>
      <c r="F1326" s="28" t="s">
        <v>74</v>
      </c>
    </row>
    <row r="1327" spans="1:6" ht="47.25" x14ac:dyDescent="0.25">
      <c r="A1327" s="26">
        <f>+'Key Dates'!$B$8+7</f>
        <v>45972</v>
      </c>
      <c r="B1327" s="26">
        <f>+'Key Dates'!$B$8+7</f>
        <v>45972</v>
      </c>
      <c r="C1327" s="42" t="s">
        <v>654</v>
      </c>
      <c r="D1327" s="27" t="s">
        <v>407</v>
      </c>
      <c r="E1327" s="28" t="s">
        <v>69</v>
      </c>
      <c r="F1327" s="28" t="s">
        <v>74</v>
      </c>
    </row>
    <row r="1328" spans="1:6" ht="47.25" x14ac:dyDescent="0.25">
      <c r="A1328" s="26">
        <f>+'Key Dates'!$B$8+7</f>
        <v>45972</v>
      </c>
      <c r="B1328" s="26">
        <f>+'Key Dates'!$B$8+7</f>
        <v>45972</v>
      </c>
      <c r="C1328" s="42" t="s">
        <v>654</v>
      </c>
      <c r="D1328" s="27" t="s">
        <v>407</v>
      </c>
      <c r="E1328" s="28" t="s">
        <v>81</v>
      </c>
      <c r="F1328" s="28" t="s">
        <v>74</v>
      </c>
    </row>
    <row r="1329" spans="1:6" ht="47.25" x14ac:dyDescent="0.25">
      <c r="A1329" s="26">
        <f>+'Key Dates'!$B$8+7</f>
        <v>45972</v>
      </c>
      <c r="B1329" s="26">
        <f>+'Key Dates'!$B$8+7</f>
        <v>45972</v>
      </c>
      <c r="C1329" s="42" t="s">
        <v>654</v>
      </c>
      <c r="D1329" s="27" t="s">
        <v>407</v>
      </c>
      <c r="E1329" s="28" t="s">
        <v>82</v>
      </c>
      <c r="F1329" s="28" t="s">
        <v>74</v>
      </c>
    </row>
    <row r="1330" spans="1:6" ht="51" x14ac:dyDescent="0.25">
      <c r="A1330" s="26">
        <f>+'Key Dates'!$B$8+7</f>
        <v>45972</v>
      </c>
      <c r="B1330" s="26">
        <f>+'Key Dates'!$B$8+7</f>
        <v>45972</v>
      </c>
      <c r="C1330" s="42" t="s">
        <v>654</v>
      </c>
      <c r="D1330" s="27" t="s">
        <v>407</v>
      </c>
      <c r="E1330" s="28" t="s">
        <v>84</v>
      </c>
      <c r="F1330" s="28" t="s">
        <v>74</v>
      </c>
    </row>
    <row r="1331" spans="1:6" ht="51" x14ac:dyDescent="0.25">
      <c r="A1331" s="26">
        <f>+'Key Dates'!$B$8+7</f>
        <v>45972</v>
      </c>
      <c r="B1331" s="26">
        <f>+'Key Dates'!$B$8+7</f>
        <v>45972</v>
      </c>
      <c r="C1331" s="42" t="s">
        <v>654</v>
      </c>
      <c r="D1331" s="27" t="s">
        <v>407</v>
      </c>
      <c r="E1331" s="28" t="s">
        <v>85</v>
      </c>
      <c r="F1331" s="28" t="s">
        <v>74</v>
      </c>
    </row>
    <row r="1332" spans="1:6" ht="31.5" x14ac:dyDescent="0.25">
      <c r="A1332" s="26">
        <f>+'Key Dates'!$B$8+10</f>
        <v>45975</v>
      </c>
      <c r="B1332" s="26">
        <f>+'Key Dates'!$B$8+10</f>
        <v>45975</v>
      </c>
      <c r="C1332" s="42" t="s">
        <v>408</v>
      </c>
      <c r="D1332" s="27" t="s">
        <v>361</v>
      </c>
      <c r="E1332" s="28" t="s">
        <v>67</v>
      </c>
      <c r="F1332" s="28" t="s">
        <v>101</v>
      </c>
    </row>
    <row r="1333" spans="1:6" ht="31.5" x14ac:dyDescent="0.25">
      <c r="A1333" s="26">
        <f>+'Key Dates'!$B$8+10</f>
        <v>45975</v>
      </c>
      <c r="B1333" s="26">
        <f>+'Key Dates'!$B$8+10</f>
        <v>45975</v>
      </c>
      <c r="C1333" s="42" t="s">
        <v>408</v>
      </c>
      <c r="D1333" s="27" t="s">
        <v>361</v>
      </c>
      <c r="E1333" s="28" t="s">
        <v>69</v>
      </c>
      <c r="F1333" s="28" t="s">
        <v>101</v>
      </c>
    </row>
    <row r="1334" spans="1:6" ht="63.75" x14ac:dyDescent="0.25">
      <c r="A1334" s="26">
        <f>+'Key Dates'!$B$8+10</f>
        <v>45975</v>
      </c>
      <c r="B1334" s="26">
        <f>+'Key Dates'!$B$8+17</f>
        <v>45982</v>
      </c>
      <c r="C1334" s="42" t="s">
        <v>409</v>
      </c>
      <c r="D1334" s="27" t="s">
        <v>410</v>
      </c>
      <c r="E1334" s="28" t="s">
        <v>67</v>
      </c>
      <c r="F1334" s="28" t="s">
        <v>91</v>
      </c>
    </row>
    <row r="1335" spans="1:6" ht="63.75" x14ac:dyDescent="0.25">
      <c r="A1335" s="26">
        <f>+'Key Dates'!$B$8+10</f>
        <v>45975</v>
      </c>
      <c r="B1335" s="26">
        <f>+'Key Dates'!$B$8+17</f>
        <v>45982</v>
      </c>
      <c r="C1335" s="42" t="s">
        <v>409</v>
      </c>
      <c r="D1335" s="27" t="s">
        <v>410</v>
      </c>
      <c r="E1335" s="28" t="s">
        <v>69</v>
      </c>
      <c r="F1335" s="28" t="s">
        <v>91</v>
      </c>
    </row>
    <row r="1336" spans="1:6" ht="63.75" x14ac:dyDescent="0.25">
      <c r="A1336" s="26">
        <f>+'Key Dates'!$B$8+10</f>
        <v>45975</v>
      </c>
      <c r="B1336" s="26">
        <f>+'Key Dates'!$B$8+17</f>
        <v>45982</v>
      </c>
      <c r="C1336" s="42" t="s">
        <v>409</v>
      </c>
      <c r="D1336" s="27" t="s">
        <v>410</v>
      </c>
      <c r="E1336" s="28" t="s">
        <v>81</v>
      </c>
      <c r="F1336" s="28" t="s">
        <v>91</v>
      </c>
    </row>
    <row r="1337" spans="1:6" ht="63.75" x14ac:dyDescent="0.25">
      <c r="A1337" s="26">
        <f>+'Key Dates'!$B$8+10</f>
        <v>45975</v>
      </c>
      <c r="B1337" s="26">
        <f>+'Key Dates'!$B$8+17</f>
        <v>45982</v>
      </c>
      <c r="C1337" s="42" t="s">
        <v>409</v>
      </c>
      <c r="D1337" s="27" t="s">
        <v>410</v>
      </c>
      <c r="E1337" s="28" t="s">
        <v>82</v>
      </c>
      <c r="F1337" s="28" t="s">
        <v>91</v>
      </c>
    </row>
    <row r="1338" spans="1:6" ht="63.75" x14ac:dyDescent="0.25">
      <c r="A1338" s="26">
        <f>+'Key Dates'!$B$8+10</f>
        <v>45975</v>
      </c>
      <c r="B1338" s="26">
        <f>+'Key Dates'!$B$8+17</f>
        <v>45982</v>
      </c>
      <c r="C1338" s="42" t="s">
        <v>409</v>
      </c>
      <c r="D1338" s="27" t="s">
        <v>410</v>
      </c>
      <c r="E1338" s="28" t="s">
        <v>84</v>
      </c>
      <c r="F1338" s="28" t="s">
        <v>91</v>
      </c>
    </row>
    <row r="1339" spans="1:6" ht="63.75" x14ac:dyDescent="0.25">
      <c r="A1339" s="26">
        <f>+'Key Dates'!$B$8+10</f>
        <v>45975</v>
      </c>
      <c r="B1339" s="26">
        <f>+'Key Dates'!$B$8+17</f>
        <v>45982</v>
      </c>
      <c r="C1339" s="42" t="s">
        <v>409</v>
      </c>
      <c r="D1339" s="27" t="s">
        <v>410</v>
      </c>
      <c r="E1339" s="28" t="s">
        <v>85</v>
      </c>
      <c r="F1339" s="28" t="s">
        <v>91</v>
      </c>
    </row>
    <row r="1340" spans="1:6" ht="140.25" x14ac:dyDescent="0.25">
      <c r="A1340" s="26">
        <f>+'Key Dates'!$B$8+11</f>
        <v>45976</v>
      </c>
      <c r="B1340" s="26">
        <f>+'Key Dates'!$B$8+17</f>
        <v>45982</v>
      </c>
      <c r="C1340" s="42" t="s">
        <v>411</v>
      </c>
      <c r="D1340" s="27" t="s">
        <v>412</v>
      </c>
      <c r="E1340" s="28" t="s">
        <v>67</v>
      </c>
      <c r="F1340" s="28" t="s">
        <v>91</v>
      </c>
    </row>
    <row r="1341" spans="1:6" ht="140.25" x14ac:dyDescent="0.25">
      <c r="A1341" s="26">
        <f>+'Key Dates'!$B$8+11</f>
        <v>45976</v>
      </c>
      <c r="B1341" s="26">
        <f>+'Key Dates'!$B$8+17</f>
        <v>45982</v>
      </c>
      <c r="C1341" s="42" t="s">
        <v>411</v>
      </c>
      <c r="D1341" s="27" t="s">
        <v>412</v>
      </c>
      <c r="E1341" s="28" t="s">
        <v>94</v>
      </c>
      <c r="F1341" s="28" t="s">
        <v>91</v>
      </c>
    </row>
    <row r="1342" spans="1:6" ht="140.25" x14ac:dyDescent="0.25">
      <c r="A1342" s="26">
        <f>+'Key Dates'!$B$8+11</f>
        <v>45976</v>
      </c>
      <c r="B1342" s="26">
        <f>+'Key Dates'!$B$8+17</f>
        <v>45982</v>
      </c>
      <c r="C1342" s="42" t="s">
        <v>411</v>
      </c>
      <c r="D1342" s="27" t="s">
        <v>412</v>
      </c>
      <c r="E1342" s="28" t="s">
        <v>81</v>
      </c>
      <c r="F1342" s="28" t="s">
        <v>91</v>
      </c>
    </row>
    <row r="1343" spans="1:6" ht="140.25" x14ac:dyDescent="0.25">
      <c r="A1343" s="26">
        <f>+'Key Dates'!$B$8+11</f>
        <v>45976</v>
      </c>
      <c r="B1343" s="26">
        <f>+'Key Dates'!$B$8+17</f>
        <v>45982</v>
      </c>
      <c r="C1343" s="42" t="s">
        <v>411</v>
      </c>
      <c r="D1343" s="27" t="s">
        <v>412</v>
      </c>
      <c r="E1343" s="28" t="s">
        <v>82</v>
      </c>
      <c r="F1343" s="28" t="s">
        <v>91</v>
      </c>
    </row>
    <row r="1344" spans="1:6" ht="140.25" x14ac:dyDescent="0.25">
      <c r="A1344" s="26">
        <f>+'Key Dates'!$B$8+11</f>
        <v>45976</v>
      </c>
      <c r="B1344" s="26">
        <f>+'Key Dates'!$B$8+17</f>
        <v>45982</v>
      </c>
      <c r="C1344" s="42" t="s">
        <v>411</v>
      </c>
      <c r="D1344" s="27" t="s">
        <v>412</v>
      </c>
      <c r="E1344" s="28" t="s">
        <v>84</v>
      </c>
      <c r="F1344" s="28" t="s">
        <v>91</v>
      </c>
    </row>
    <row r="1345" spans="1:6" ht="140.25" x14ac:dyDescent="0.25">
      <c r="A1345" s="26">
        <f>+'Key Dates'!$B$8+11</f>
        <v>45976</v>
      </c>
      <c r="B1345" s="26">
        <f>+'Key Dates'!$B$8+17</f>
        <v>45982</v>
      </c>
      <c r="C1345" s="42" t="s">
        <v>411</v>
      </c>
      <c r="D1345" s="27" t="s">
        <v>412</v>
      </c>
      <c r="E1345" s="28" t="s">
        <v>85</v>
      </c>
      <c r="F1345" s="28" t="s">
        <v>91</v>
      </c>
    </row>
    <row r="1346" spans="1:6" ht="47.25" x14ac:dyDescent="0.25">
      <c r="A1346" s="26">
        <f>+'Key Dates'!$B$8+11</f>
        <v>45976</v>
      </c>
      <c r="B1346" s="26">
        <f>+'Key Dates'!$B$8+48</f>
        <v>46013</v>
      </c>
      <c r="C1346" s="42" t="s">
        <v>413</v>
      </c>
      <c r="D1346" s="27" t="s">
        <v>414</v>
      </c>
      <c r="E1346" s="28" t="s">
        <v>67</v>
      </c>
      <c r="F1346" s="28" t="s">
        <v>91</v>
      </c>
    </row>
    <row r="1347" spans="1:6" ht="47.25" x14ac:dyDescent="0.25">
      <c r="A1347" s="26">
        <f>+'Key Dates'!$B$8+11</f>
        <v>45976</v>
      </c>
      <c r="B1347" s="26">
        <f>+'Key Dates'!$B$8+48</f>
        <v>46013</v>
      </c>
      <c r="C1347" s="42" t="s">
        <v>413</v>
      </c>
      <c r="D1347" s="27" t="s">
        <v>414</v>
      </c>
      <c r="E1347" s="28" t="s">
        <v>69</v>
      </c>
      <c r="F1347" s="28" t="s">
        <v>91</v>
      </c>
    </row>
    <row r="1348" spans="1:6" ht="51" x14ac:dyDescent="0.25">
      <c r="A1348" s="26">
        <f>+'Key Dates'!$B$8+11</f>
        <v>45976</v>
      </c>
      <c r="B1348" s="26">
        <f>+'Key Dates'!$B$8+48</f>
        <v>46013</v>
      </c>
      <c r="C1348" s="42" t="s">
        <v>413</v>
      </c>
      <c r="D1348" s="27" t="s">
        <v>414</v>
      </c>
      <c r="E1348" s="28" t="s">
        <v>84</v>
      </c>
      <c r="F1348" s="28" t="s">
        <v>91</v>
      </c>
    </row>
    <row r="1349" spans="1:6" ht="51" x14ac:dyDescent="0.25">
      <c r="A1349" s="26">
        <f>+'Key Dates'!$B$8+11</f>
        <v>45976</v>
      </c>
      <c r="B1349" s="26">
        <f>+'Key Dates'!$B$8+48</f>
        <v>46013</v>
      </c>
      <c r="C1349" s="42" t="s">
        <v>413</v>
      </c>
      <c r="D1349" s="27" t="s">
        <v>414</v>
      </c>
      <c r="E1349" s="28" t="s">
        <v>85</v>
      </c>
      <c r="F1349" s="28" t="s">
        <v>91</v>
      </c>
    </row>
    <row r="1350" spans="1:6" ht="51" x14ac:dyDescent="0.25">
      <c r="A1350" s="26">
        <f>+'Key Dates'!$B$8+11</f>
        <v>45976</v>
      </c>
      <c r="B1350" s="26">
        <f>+'Key Dates'!$B$8+48</f>
        <v>46013</v>
      </c>
      <c r="C1350" s="42" t="s">
        <v>413</v>
      </c>
      <c r="D1350" s="27" t="s">
        <v>414</v>
      </c>
      <c r="E1350" s="28" t="s">
        <v>85</v>
      </c>
      <c r="F1350" s="28" t="s">
        <v>91</v>
      </c>
    </row>
    <row r="1351" spans="1:6" ht="165.75" x14ac:dyDescent="0.25">
      <c r="A1351" s="26">
        <f>+'Key Dates'!$B$36-84</f>
        <v>45979</v>
      </c>
      <c r="B1351" s="26">
        <f>+'Key Dates'!$B$36-84</f>
        <v>45979</v>
      </c>
      <c r="C1351" s="43" t="s">
        <v>655</v>
      </c>
      <c r="D1351" s="29" t="s">
        <v>112</v>
      </c>
      <c r="E1351" s="30" t="s">
        <v>99</v>
      </c>
      <c r="F1351" s="30" t="s">
        <v>114</v>
      </c>
    </row>
    <row r="1352" spans="1:6" ht="78.75" x14ac:dyDescent="0.25">
      <c r="A1352" s="26">
        <f>+'Key Dates'!$B$8+18</f>
        <v>45983</v>
      </c>
      <c r="B1352" s="26">
        <f>+'Key Dates'!$B$8+25</f>
        <v>45990</v>
      </c>
      <c r="C1352" s="42" t="s">
        <v>713</v>
      </c>
      <c r="D1352" s="27" t="s">
        <v>359</v>
      </c>
      <c r="E1352" s="28" t="s">
        <v>67</v>
      </c>
      <c r="F1352" s="28" t="s">
        <v>114</v>
      </c>
    </row>
    <row r="1353" spans="1:6" ht="78.75" x14ac:dyDescent="0.25">
      <c r="A1353" s="26">
        <f>+'Key Dates'!$B$8+18</f>
        <v>45983</v>
      </c>
      <c r="B1353" s="26">
        <f>+'Key Dates'!$B$8+25</f>
        <v>45990</v>
      </c>
      <c r="C1353" s="42" t="s">
        <v>713</v>
      </c>
      <c r="D1353" s="27" t="s">
        <v>359</v>
      </c>
      <c r="E1353" s="28" t="s">
        <v>69</v>
      </c>
      <c r="F1353" s="28" t="s">
        <v>114</v>
      </c>
    </row>
    <row r="1354" spans="1:6" ht="78.75" x14ac:dyDescent="0.25">
      <c r="A1354" s="26">
        <f>+'Key Dates'!$B$8+18</f>
        <v>45983</v>
      </c>
      <c r="B1354" s="26">
        <f>+'Key Dates'!$B$8+25</f>
        <v>45990</v>
      </c>
      <c r="C1354" s="42" t="s">
        <v>713</v>
      </c>
      <c r="D1354" s="27" t="s">
        <v>359</v>
      </c>
      <c r="E1354" s="28" t="s">
        <v>84</v>
      </c>
      <c r="F1354" s="28" t="s">
        <v>114</v>
      </c>
    </row>
    <row r="1355" spans="1:6" ht="78.75" x14ac:dyDescent="0.25">
      <c r="A1355" s="26">
        <f>+'Key Dates'!$B$8+18</f>
        <v>45983</v>
      </c>
      <c r="B1355" s="26">
        <f>+'Key Dates'!$B$8+25</f>
        <v>45990</v>
      </c>
      <c r="C1355" s="42" t="s">
        <v>713</v>
      </c>
      <c r="D1355" s="27" t="s">
        <v>359</v>
      </c>
      <c r="E1355" s="28" t="s">
        <v>85</v>
      </c>
      <c r="F1355" s="28" t="s">
        <v>114</v>
      </c>
    </row>
    <row r="1356" spans="1:6" ht="31.5" x14ac:dyDescent="0.25">
      <c r="A1356" s="26">
        <f>+'Key Dates'!$B$18</f>
        <v>45988</v>
      </c>
      <c r="B1356" s="26">
        <f>+'Key Dates'!$B$18</f>
        <v>45988</v>
      </c>
      <c r="C1356" s="44" t="s">
        <v>656</v>
      </c>
      <c r="D1356" s="27" t="s">
        <v>75</v>
      </c>
      <c r="E1356" s="28" t="s">
        <v>76</v>
      </c>
      <c r="F1356" s="28" t="s">
        <v>76</v>
      </c>
    </row>
    <row r="1357" spans="1:6" ht="94.5" x14ac:dyDescent="0.25">
      <c r="A1357" s="26">
        <f>+'Key Dates'!$B$18+1</f>
        <v>45989</v>
      </c>
      <c r="B1357" s="26">
        <f>+'Key Dates'!$B$18+1</f>
        <v>45989</v>
      </c>
      <c r="C1357" s="44" t="s">
        <v>657</v>
      </c>
      <c r="D1357" s="27" t="s">
        <v>75</v>
      </c>
      <c r="E1357" s="28" t="s">
        <v>76</v>
      </c>
      <c r="F1357" s="28" t="s">
        <v>76</v>
      </c>
    </row>
    <row r="1358" spans="1:6" ht="78.75" x14ac:dyDescent="0.25">
      <c r="A1358" s="26">
        <f>+'Key Dates'!$B$36-74</f>
        <v>45989</v>
      </c>
      <c r="B1358" s="26">
        <f>+'Key Dates'!$B$36-74</f>
        <v>45989</v>
      </c>
      <c r="C1358" s="42" t="s">
        <v>714</v>
      </c>
      <c r="D1358" s="27" t="s">
        <v>280</v>
      </c>
      <c r="E1358" s="28" t="s">
        <v>67</v>
      </c>
      <c r="F1358" s="28" t="s">
        <v>114</v>
      </c>
    </row>
    <row r="1359" spans="1:6" ht="78.75" x14ac:dyDescent="0.25">
      <c r="A1359" s="26">
        <f>+'Key Dates'!$B$36-74</f>
        <v>45989</v>
      </c>
      <c r="B1359" s="26">
        <f>+'Key Dates'!$B$36-74</f>
        <v>45989</v>
      </c>
      <c r="C1359" s="42" t="s">
        <v>714</v>
      </c>
      <c r="D1359" s="27" t="s">
        <v>280</v>
      </c>
      <c r="E1359" s="28" t="s">
        <v>69</v>
      </c>
      <c r="F1359" s="28" t="s">
        <v>114</v>
      </c>
    </row>
    <row r="1360" spans="1:6" ht="78.75" x14ac:dyDescent="0.25">
      <c r="A1360" s="26">
        <f>+'Key Dates'!$B$36-74</f>
        <v>45989</v>
      </c>
      <c r="B1360" s="26">
        <f>+'Key Dates'!$B$36-74</f>
        <v>45989</v>
      </c>
      <c r="C1360" s="42" t="s">
        <v>714</v>
      </c>
      <c r="D1360" s="27" t="s">
        <v>280</v>
      </c>
      <c r="E1360" s="28" t="s">
        <v>84</v>
      </c>
      <c r="F1360" s="28" t="s">
        <v>114</v>
      </c>
    </row>
    <row r="1361" spans="1:6" ht="78.75" x14ac:dyDescent="0.25">
      <c r="A1361" s="26">
        <f>+'Key Dates'!$B$36-74</f>
        <v>45989</v>
      </c>
      <c r="B1361" s="26">
        <f>+'Key Dates'!$B$36-74</f>
        <v>45989</v>
      </c>
      <c r="C1361" s="42" t="s">
        <v>714</v>
      </c>
      <c r="D1361" s="27" t="s">
        <v>280</v>
      </c>
      <c r="E1361" s="28" t="s">
        <v>85</v>
      </c>
      <c r="F1361" s="28" t="s">
        <v>114</v>
      </c>
    </row>
    <row r="1362" spans="1:6" ht="126" x14ac:dyDescent="0.25">
      <c r="A1362" s="26">
        <f>+'Key Dates'!$B$9-98</f>
        <v>45993</v>
      </c>
      <c r="B1362" s="26">
        <f>+'Key Dates'!$B$9-98</f>
        <v>45993</v>
      </c>
      <c r="C1362" s="43" t="s">
        <v>658</v>
      </c>
      <c r="D1362" s="29" t="s">
        <v>415</v>
      </c>
      <c r="E1362" s="28" t="s">
        <v>67</v>
      </c>
      <c r="F1362" s="28" t="s">
        <v>68</v>
      </c>
    </row>
    <row r="1363" spans="1:6" ht="126" x14ac:dyDescent="0.25">
      <c r="A1363" s="26">
        <f>+'Key Dates'!$B$9-98</f>
        <v>45993</v>
      </c>
      <c r="B1363" s="26">
        <f>+'Key Dates'!$B$9-98</f>
        <v>45993</v>
      </c>
      <c r="C1363" s="43" t="s">
        <v>658</v>
      </c>
      <c r="D1363" s="29" t="s">
        <v>415</v>
      </c>
      <c r="E1363" s="28" t="s">
        <v>69</v>
      </c>
      <c r="F1363" s="28" t="s">
        <v>68</v>
      </c>
    </row>
    <row r="1364" spans="1:6" ht="126" x14ac:dyDescent="0.25">
      <c r="A1364" s="26">
        <f>+'Key Dates'!$B$9-98</f>
        <v>45993</v>
      </c>
      <c r="B1364" s="26">
        <f>+'Key Dates'!$B$9-98</f>
        <v>45993</v>
      </c>
      <c r="C1364" s="43" t="s">
        <v>658</v>
      </c>
      <c r="D1364" s="29" t="s">
        <v>415</v>
      </c>
      <c r="E1364" s="28" t="s">
        <v>70</v>
      </c>
      <c r="F1364" s="28" t="s">
        <v>68</v>
      </c>
    </row>
    <row r="1365" spans="1:6" ht="94.5" x14ac:dyDescent="0.25">
      <c r="A1365" s="26">
        <f>+'Key Dates'!$B$36-70</f>
        <v>45993</v>
      </c>
      <c r="B1365" s="26">
        <f>+'Key Dates'!$B$36-70</f>
        <v>45993</v>
      </c>
      <c r="C1365" s="43" t="s">
        <v>659</v>
      </c>
      <c r="D1365" s="29" t="s">
        <v>416</v>
      </c>
      <c r="E1365" s="30" t="s">
        <v>99</v>
      </c>
      <c r="F1365" s="30" t="s">
        <v>177</v>
      </c>
    </row>
    <row r="1366" spans="1:6" ht="31.5" x14ac:dyDescent="0.25">
      <c r="A1366" s="26">
        <f>+'Key Dates'!$B$8+30</f>
        <v>45995</v>
      </c>
      <c r="B1366" s="26">
        <f>+'Key Dates'!$B$8+30</f>
        <v>45995</v>
      </c>
      <c r="C1366" s="42" t="s">
        <v>417</v>
      </c>
      <c r="D1366" s="27" t="s">
        <v>148</v>
      </c>
      <c r="E1366" s="28" t="s">
        <v>67</v>
      </c>
      <c r="F1366" s="28" t="s">
        <v>74</v>
      </c>
    </row>
    <row r="1367" spans="1:6" ht="31.5" x14ac:dyDescent="0.25">
      <c r="A1367" s="26">
        <f>+'Key Dates'!$B$8+30</f>
        <v>45995</v>
      </c>
      <c r="B1367" s="26">
        <f>+'Key Dates'!$B$8+30</f>
        <v>45995</v>
      </c>
      <c r="C1367" s="42" t="s">
        <v>417</v>
      </c>
      <c r="D1367" s="27" t="s">
        <v>148</v>
      </c>
      <c r="E1367" s="28" t="s">
        <v>69</v>
      </c>
      <c r="F1367" s="28" t="s">
        <v>74</v>
      </c>
    </row>
    <row r="1368" spans="1:6" ht="31.5" x14ac:dyDescent="0.25">
      <c r="A1368" s="26">
        <f>+'Key Dates'!$B$8+30</f>
        <v>45995</v>
      </c>
      <c r="B1368" s="26">
        <f>+'Key Dates'!$B$8+30</f>
        <v>45995</v>
      </c>
      <c r="C1368" s="42" t="s">
        <v>417</v>
      </c>
      <c r="D1368" s="27" t="s">
        <v>148</v>
      </c>
      <c r="E1368" s="28" t="s">
        <v>81</v>
      </c>
      <c r="F1368" s="28" t="s">
        <v>74</v>
      </c>
    </row>
    <row r="1369" spans="1:6" ht="38.25" x14ac:dyDescent="0.25">
      <c r="A1369" s="26">
        <f>+'Key Dates'!$B$8+30</f>
        <v>45995</v>
      </c>
      <c r="B1369" s="26">
        <f>+'Key Dates'!$B$8+30</f>
        <v>45995</v>
      </c>
      <c r="C1369" s="42" t="s">
        <v>417</v>
      </c>
      <c r="D1369" s="27" t="s">
        <v>148</v>
      </c>
      <c r="E1369" s="28" t="s">
        <v>82</v>
      </c>
      <c r="F1369" s="28" t="s">
        <v>74</v>
      </c>
    </row>
    <row r="1370" spans="1:6" ht="51" x14ac:dyDescent="0.25">
      <c r="A1370" s="26">
        <f>+'Key Dates'!$B$8+30</f>
        <v>45995</v>
      </c>
      <c r="B1370" s="26">
        <f>+'Key Dates'!$B$8+30</f>
        <v>45995</v>
      </c>
      <c r="C1370" s="42" t="s">
        <v>417</v>
      </c>
      <c r="D1370" s="27" t="s">
        <v>148</v>
      </c>
      <c r="E1370" s="28" t="s">
        <v>84</v>
      </c>
      <c r="F1370" s="28" t="s">
        <v>74</v>
      </c>
    </row>
    <row r="1371" spans="1:6" ht="51" x14ac:dyDescent="0.25">
      <c r="A1371" s="26">
        <f>+'Key Dates'!$B$8+30</f>
        <v>45995</v>
      </c>
      <c r="B1371" s="26">
        <f>+'Key Dates'!$B$8+30</f>
        <v>45995</v>
      </c>
      <c r="C1371" s="42" t="s">
        <v>417</v>
      </c>
      <c r="D1371" s="27" t="s">
        <v>148</v>
      </c>
      <c r="E1371" s="28" t="s">
        <v>85</v>
      </c>
      <c r="F1371" s="28" t="s">
        <v>74</v>
      </c>
    </row>
    <row r="1372" spans="1:6" ht="63" x14ac:dyDescent="0.25">
      <c r="A1372" s="26">
        <f>+'Key Dates'!$B$9-90</f>
        <v>46001</v>
      </c>
      <c r="B1372" s="26">
        <f>+'Key Dates'!$B$9-90</f>
        <v>46001</v>
      </c>
      <c r="C1372" s="42" t="s">
        <v>660</v>
      </c>
      <c r="D1372" s="29" t="s">
        <v>418</v>
      </c>
      <c r="E1372" s="28" t="s">
        <v>67</v>
      </c>
      <c r="F1372" s="28" t="s">
        <v>122</v>
      </c>
    </row>
    <row r="1373" spans="1:6" ht="63" x14ac:dyDescent="0.25">
      <c r="A1373" s="26">
        <f>+'Key Dates'!$B$9-90</f>
        <v>46001</v>
      </c>
      <c r="B1373" s="26">
        <f>+'Key Dates'!$B$9-90</f>
        <v>46001</v>
      </c>
      <c r="C1373" s="42" t="s">
        <v>660</v>
      </c>
      <c r="D1373" s="29" t="s">
        <v>418</v>
      </c>
      <c r="E1373" s="28" t="s">
        <v>69</v>
      </c>
      <c r="F1373" s="28" t="s">
        <v>122</v>
      </c>
    </row>
    <row r="1374" spans="1:6" ht="63" x14ac:dyDescent="0.25">
      <c r="A1374" s="26">
        <f>+'Key Dates'!$B$9-90</f>
        <v>46001</v>
      </c>
      <c r="B1374" s="26">
        <f>+'Key Dates'!$B$9-90</f>
        <v>46001</v>
      </c>
      <c r="C1374" s="42" t="s">
        <v>660</v>
      </c>
      <c r="D1374" s="29" t="s">
        <v>418</v>
      </c>
      <c r="E1374" s="28" t="s">
        <v>70</v>
      </c>
      <c r="F1374" s="28" t="s">
        <v>122</v>
      </c>
    </row>
    <row r="1375" spans="1:6" ht="110.25" x14ac:dyDescent="0.25">
      <c r="A1375" s="26">
        <f>+'Key Dates'!$B$9-90</f>
        <v>46001</v>
      </c>
      <c r="B1375" s="26">
        <f>+'Key Dates'!$B$9-90</f>
        <v>46001</v>
      </c>
      <c r="C1375" s="43" t="s">
        <v>661</v>
      </c>
      <c r="D1375" s="29" t="s">
        <v>419</v>
      </c>
      <c r="E1375" s="30" t="s">
        <v>67</v>
      </c>
      <c r="F1375" s="30" t="s">
        <v>108</v>
      </c>
    </row>
    <row r="1376" spans="1:6" ht="110.25" x14ac:dyDescent="0.25">
      <c r="A1376" s="26">
        <f>+'Key Dates'!$B$9-90</f>
        <v>46001</v>
      </c>
      <c r="B1376" s="26">
        <f>+'Key Dates'!$B$9-90</f>
        <v>46001</v>
      </c>
      <c r="C1376" s="43" t="s">
        <v>661</v>
      </c>
      <c r="D1376" s="29" t="s">
        <v>419</v>
      </c>
      <c r="E1376" s="30" t="s">
        <v>69</v>
      </c>
      <c r="F1376" s="30" t="s">
        <v>108</v>
      </c>
    </row>
    <row r="1377" spans="1:6" ht="110.25" x14ac:dyDescent="0.25">
      <c r="A1377" s="26">
        <f>+'Key Dates'!$B$9-90</f>
        <v>46001</v>
      </c>
      <c r="B1377" s="26">
        <f>+'Key Dates'!$B$9-90</f>
        <v>46001</v>
      </c>
      <c r="C1377" s="43" t="s">
        <v>661</v>
      </c>
      <c r="D1377" s="29" t="s">
        <v>419</v>
      </c>
      <c r="E1377" s="30" t="s">
        <v>70</v>
      </c>
      <c r="F1377" s="30" t="s">
        <v>108</v>
      </c>
    </row>
    <row r="1378" spans="1:6" s="40" customFormat="1" ht="78.75" x14ac:dyDescent="0.25">
      <c r="A1378" s="26">
        <f>+'Key Dates'!$B$9-90</f>
        <v>46001</v>
      </c>
      <c r="B1378" s="26">
        <f>+'Key Dates'!$B$9-90</f>
        <v>46001</v>
      </c>
      <c r="C1378" s="43" t="s">
        <v>662</v>
      </c>
      <c r="D1378" s="29" t="s">
        <v>420</v>
      </c>
      <c r="E1378" s="30" t="s">
        <v>67</v>
      </c>
      <c r="F1378" s="30" t="s">
        <v>72</v>
      </c>
    </row>
    <row r="1379" spans="1:6" s="40" customFormat="1" ht="78.75" x14ac:dyDescent="0.25">
      <c r="A1379" s="26">
        <f>+'Key Dates'!$B$9-90</f>
        <v>46001</v>
      </c>
      <c r="B1379" s="26">
        <f>+'Key Dates'!$B$9-90</f>
        <v>46001</v>
      </c>
      <c r="C1379" s="43" t="s">
        <v>662</v>
      </c>
      <c r="D1379" s="29" t="s">
        <v>420</v>
      </c>
      <c r="E1379" s="30" t="s">
        <v>69</v>
      </c>
      <c r="F1379" s="30" t="s">
        <v>72</v>
      </c>
    </row>
    <row r="1380" spans="1:6" s="40" customFormat="1" ht="78.75" x14ac:dyDescent="0.25">
      <c r="A1380" s="26">
        <f>+'Key Dates'!$B$9-90</f>
        <v>46001</v>
      </c>
      <c r="B1380" s="26">
        <f>+'Key Dates'!$B$9-90</f>
        <v>46001</v>
      </c>
      <c r="C1380" s="43" t="s">
        <v>662</v>
      </c>
      <c r="D1380" s="29" t="s">
        <v>420</v>
      </c>
      <c r="E1380" s="30" t="s">
        <v>70</v>
      </c>
      <c r="F1380" s="30" t="s">
        <v>72</v>
      </c>
    </row>
    <row r="1381" spans="1:6" ht="110.25" x14ac:dyDescent="0.25">
      <c r="A1381" s="26">
        <f>+'Key Dates'!$B$36-60</f>
        <v>46003</v>
      </c>
      <c r="B1381" s="26">
        <f>+'Key Dates'!$B$36-60</f>
        <v>46003</v>
      </c>
      <c r="C1381" s="43" t="s">
        <v>663</v>
      </c>
      <c r="D1381" s="29" t="s">
        <v>131</v>
      </c>
      <c r="E1381" s="30" t="s">
        <v>99</v>
      </c>
      <c r="F1381" s="30" t="s">
        <v>68</v>
      </c>
    </row>
    <row r="1382" spans="1:6" ht="89.25" x14ac:dyDescent="0.25">
      <c r="A1382" s="26">
        <f>+'Key Dates'!$B$36-60</f>
        <v>46003</v>
      </c>
      <c r="B1382" s="26">
        <f>+'Key Dates'!$B$36-60</f>
        <v>46003</v>
      </c>
      <c r="C1382" s="42" t="s">
        <v>664</v>
      </c>
      <c r="D1382" s="27" t="s">
        <v>107</v>
      </c>
      <c r="E1382" s="28" t="s">
        <v>99</v>
      </c>
      <c r="F1382" s="28" t="s">
        <v>108</v>
      </c>
    </row>
    <row r="1383" spans="1:6" ht="141.75" x14ac:dyDescent="0.25">
      <c r="A1383" s="26">
        <f>+'Key Dates'!$B$36-60</f>
        <v>46003</v>
      </c>
      <c r="B1383" s="26">
        <f>+'Key Dates'!$B$36-60</f>
        <v>46003</v>
      </c>
      <c r="C1383" s="43" t="s">
        <v>665</v>
      </c>
      <c r="D1383" s="29" t="s">
        <v>492</v>
      </c>
      <c r="E1383" s="30" t="s">
        <v>99</v>
      </c>
      <c r="F1383" s="30" t="s">
        <v>101</v>
      </c>
    </row>
    <row r="1384" spans="1:6" ht="78.75" x14ac:dyDescent="0.25">
      <c r="A1384" s="26">
        <v>46006</v>
      </c>
      <c r="B1384" s="26">
        <v>46006</v>
      </c>
      <c r="C1384" s="43" t="s">
        <v>421</v>
      </c>
      <c r="D1384" s="29" t="s">
        <v>422</v>
      </c>
      <c r="E1384" s="30" t="s">
        <v>67</v>
      </c>
      <c r="F1384" s="30" t="s">
        <v>164</v>
      </c>
    </row>
    <row r="1385" spans="1:6" ht="78.75" x14ac:dyDescent="0.25">
      <c r="A1385" s="26">
        <v>46006</v>
      </c>
      <c r="B1385" s="26">
        <v>46006</v>
      </c>
      <c r="C1385" s="43" t="s">
        <v>421</v>
      </c>
      <c r="D1385" s="29" t="s">
        <v>422</v>
      </c>
      <c r="E1385" s="30" t="s">
        <v>69</v>
      </c>
      <c r="F1385" s="30" t="s">
        <v>164</v>
      </c>
    </row>
    <row r="1386" spans="1:6" ht="78.75" x14ac:dyDescent="0.25">
      <c r="A1386" s="26">
        <v>46006</v>
      </c>
      <c r="B1386" s="26">
        <v>46006</v>
      </c>
      <c r="C1386" s="43" t="s">
        <v>421</v>
      </c>
      <c r="D1386" s="29" t="s">
        <v>422</v>
      </c>
      <c r="E1386" s="30" t="s">
        <v>81</v>
      </c>
      <c r="F1386" s="30" t="s">
        <v>164</v>
      </c>
    </row>
    <row r="1387" spans="1:6" ht="78.75" x14ac:dyDescent="0.25">
      <c r="A1387" s="26">
        <v>46006</v>
      </c>
      <c r="B1387" s="26">
        <v>46006</v>
      </c>
      <c r="C1387" s="43" t="s">
        <v>421</v>
      </c>
      <c r="D1387" s="29" t="s">
        <v>422</v>
      </c>
      <c r="E1387" s="30" t="s">
        <v>82</v>
      </c>
      <c r="F1387" s="30" t="s">
        <v>164</v>
      </c>
    </row>
    <row r="1388" spans="1:6" ht="78.75" x14ac:dyDescent="0.25">
      <c r="A1388" s="26">
        <v>46006</v>
      </c>
      <c r="B1388" s="26">
        <v>46006</v>
      </c>
      <c r="C1388" s="43" t="s">
        <v>421</v>
      </c>
      <c r="D1388" s="29" t="s">
        <v>422</v>
      </c>
      <c r="E1388" s="30" t="s">
        <v>70</v>
      </c>
      <c r="F1388" s="30" t="s">
        <v>164</v>
      </c>
    </row>
    <row r="1389" spans="1:6" ht="78.75" x14ac:dyDescent="0.25">
      <c r="A1389" s="26">
        <v>46006</v>
      </c>
      <c r="B1389" s="26">
        <v>46006</v>
      </c>
      <c r="C1389" s="43" t="s">
        <v>421</v>
      </c>
      <c r="D1389" s="29" t="s">
        <v>422</v>
      </c>
      <c r="E1389" s="30" t="s">
        <v>83</v>
      </c>
      <c r="F1389" s="30" t="s">
        <v>164</v>
      </c>
    </row>
    <row r="1390" spans="1:6" ht="78.75" x14ac:dyDescent="0.25">
      <c r="A1390" s="26">
        <f>+'Key Dates'!$B$9-84</f>
        <v>46007</v>
      </c>
      <c r="B1390" s="26">
        <f>+'Key Dates'!$B$9-84</f>
        <v>46007</v>
      </c>
      <c r="C1390" s="42" t="s">
        <v>666</v>
      </c>
      <c r="D1390" s="27" t="s">
        <v>277</v>
      </c>
      <c r="E1390" s="28" t="s">
        <v>67</v>
      </c>
      <c r="F1390" s="28" t="s">
        <v>134</v>
      </c>
    </row>
    <row r="1391" spans="1:6" ht="78.75" x14ac:dyDescent="0.25">
      <c r="A1391" s="26">
        <f>+'Key Dates'!$B$9-84</f>
        <v>46007</v>
      </c>
      <c r="B1391" s="26">
        <f>+'Key Dates'!$B$9-84</f>
        <v>46007</v>
      </c>
      <c r="C1391" s="42" t="s">
        <v>666</v>
      </c>
      <c r="D1391" s="27" t="s">
        <v>277</v>
      </c>
      <c r="E1391" s="28" t="s">
        <v>69</v>
      </c>
      <c r="F1391" s="28" t="s">
        <v>134</v>
      </c>
    </row>
    <row r="1392" spans="1:6" ht="78.75" x14ac:dyDescent="0.25">
      <c r="A1392" s="26">
        <f>+'Key Dates'!$B$9-84</f>
        <v>46007</v>
      </c>
      <c r="B1392" s="26">
        <f>+'Key Dates'!$B$9-84</f>
        <v>46007</v>
      </c>
      <c r="C1392" s="42" t="s">
        <v>666</v>
      </c>
      <c r="D1392" s="27" t="s">
        <v>277</v>
      </c>
      <c r="E1392" s="28" t="s">
        <v>70</v>
      </c>
      <c r="F1392" s="28" t="s">
        <v>134</v>
      </c>
    </row>
    <row r="1393" spans="1:6" ht="78.75" x14ac:dyDescent="0.25">
      <c r="A1393" s="26">
        <f>+'Key Dates'!$B$8+42</f>
        <v>46007</v>
      </c>
      <c r="B1393" s="26">
        <f>+'Key Dates'!$B$8+42</f>
        <v>46007</v>
      </c>
      <c r="C1393" s="42" t="s">
        <v>423</v>
      </c>
      <c r="D1393" s="27" t="s">
        <v>424</v>
      </c>
      <c r="E1393" s="28" t="s">
        <v>67</v>
      </c>
      <c r="F1393" s="28" t="s">
        <v>101</v>
      </c>
    </row>
    <row r="1394" spans="1:6" ht="78.75" x14ac:dyDescent="0.25">
      <c r="A1394" s="26">
        <f>+'Key Dates'!$B$8+42</f>
        <v>46007</v>
      </c>
      <c r="B1394" s="26">
        <f>+'Key Dates'!$B$8+42</f>
        <v>46007</v>
      </c>
      <c r="C1394" s="42" t="s">
        <v>423</v>
      </c>
      <c r="D1394" s="27" t="s">
        <v>424</v>
      </c>
      <c r="E1394" s="28" t="s">
        <v>94</v>
      </c>
      <c r="F1394" s="28" t="s">
        <v>101</v>
      </c>
    </row>
    <row r="1395" spans="1:6" ht="126" x14ac:dyDescent="0.25">
      <c r="A1395" s="26">
        <f>+'Key Dates'!$B$9-84</f>
        <v>46007</v>
      </c>
      <c r="B1395" s="26">
        <f>+'Key Dates'!$B$9-84</f>
        <v>46007</v>
      </c>
      <c r="C1395" s="43" t="s">
        <v>667</v>
      </c>
      <c r="D1395" s="29" t="s">
        <v>425</v>
      </c>
      <c r="E1395" s="28" t="s">
        <v>67</v>
      </c>
      <c r="F1395" s="28" t="s">
        <v>114</v>
      </c>
    </row>
    <row r="1396" spans="1:6" ht="126" x14ac:dyDescent="0.25">
      <c r="A1396" s="26">
        <f>+'Key Dates'!$B$9-84</f>
        <v>46007</v>
      </c>
      <c r="B1396" s="26">
        <f>+'Key Dates'!$B$9-84</f>
        <v>46007</v>
      </c>
      <c r="C1396" s="43" t="s">
        <v>667</v>
      </c>
      <c r="D1396" s="29" t="s">
        <v>425</v>
      </c>
      <c r="E1396" s="28" t="s">
        <v>69</v>
      </c>
      <c r="F1396" s="28" t="s">
        <v>114</v>
      </c>
    </row>
    <row r="1397" spans="1:6" ht="126" x14ac:dyDescent="0.25">
      <c r="A1397" s="26">
        <f>+'Key Dates'!$B$9-84</f>
        <v>46007</v>
      </c>
      <c r="B1397" s="26">
        <f>+'Key Dates'!$B$9-84</f>
        <v>46007</v>
      </c>
      <c r="C1397" s="43" t="s">
        <v>667</v>
      </c>
      <c r="D1397" s="29" t="s">
        <v>425</v>
      </c>
      <c r="E1397" s="28" t="s">
        <v>70</v>
      </c>
      <c r="F1397" s="28" t="s">
        <v>114</v>
      </c>
    </row>
    <row r="1398" spans="1:6" ht="63" x14ac:dyDescent="0.25">
      <c r="A1398" s="26">
        <f>+'Key Dates'!$B$8+42</f>
        <v>46007</v>
      </c>
      <c r="B1398" s="26">
        <f>+'Key Dates'!$B$8+70</f>
        <v>46035</v>
      </c>
      <c r="C1398" s="42" t="s">
        <v>426</v>
      </c>
      <c r="D1398" s="27" t="s">
        <v>254</v>
      </c>
      <c r="E1398" s="28" t="s">
        <v>67</v>
      </c>
      <c r="F1398" s="28" t="s">
        <v>68</v>
      </c>
    </row>
    <row r="1399" spans="1:6" ht="63" x14ac:dyDescent="0.25">
      <c r="A1399" s="26">
        <f>+'Key Dates'!$B$8+42</f>
        <v>46007</v>
      </c>
      <c r="B1399" s="26">
        <f>+'Key Dates'!$B$8+70</f>
        <v>46035</v>
      </c>
      <c r="C1399" s="42" t="s">
        <v>426</v>
      </c>
      <c r="D1399" s="27" t="s">
        <v>254</v>
      </c>
      <c r="E1399" s="28" t="s">
        <v>69</v>
      </c>
      <c r="F1399" s="28" t="s">
        <v>68</v>
      </c>
    </row>
    <row r="1400" spans="1:6" ht="63" x14ac:dyDescent="0.25">
      <c r="A1400" s="26">
        <f>+'Key Dates'!$B$8+42</f>
        <v>46007</v>
      </c>
      <c r="B1400" s="26">
        <f>+'Key Dates'!$B$8+70</f>
        <v>46035</v>
      </c>
      <c r="C1400" s="42" t="s">
        <v>426</v>
      </c>
      <c r="D1400" s="27" t="s">
        <v>254</v>
      </c>
      <c r="E1400" s="28" t="s">
        <v>81</v>
      </c>
      <c r="F1400" s="28" t="s">
        <v>68</v>
      </c>
    </row>
    <row r="1401" spans="1:6" ht="63" x14ac:dyDescent="0.25">
      <c r="A1401" s="26">
        <f>+'Key Dates'!$B$8+42</f>
        <v>46007</v>
      </c>
      <c r="B1401" s="26">
        <f>+'Key Dates'!$B$8+70</f>
        <v>46035</v>
      </c>
      <c r="C1401" s="42" t="s">
        <v>426</v>
      </c>
      <c r="D1401" s="27" t="s">
        <v>254</v>
      </c>
      <c r="E1401" s="28" t="s">
        <v>82</v>
      </c>
      <c r="F1401" s="28" t="s">
        <v>68</v>
      </c>
    </row>
    <row r="1402" spans="1:6" ht="63" x14ac:dyDescent="0.25">
      <c r="A1402" s="26">
        <f>+'Key Dates'!$B$8+42</f>
        <v>46007</v>
      </c>
      <c r="B1402" s="26">
        <f>+'Key Dates'!$B$8+70</f>
        <v>46035</v>
      </c>
      <c r="C1402" s="42" t="s">
        <v>426</v>
      </c>
      <c r="D1402" s="27" t="s">
        <v>254</v>
      </c>
      <c r="E1402" s="28" t="s">
        <v>84</v>
      </c>
      <c r="F1402" s="28" t="s">
        <v>68</v>
      </c>
    </row>
    <row r="1403" spans="1:6" ht="63" x14ac:dyDescent="0.25">
      <c r="A1403" s="26">
        <f>+'Key Dates'!$B$8+42</f>
        <v>46007</v>
      </c>
      <c r="B1403" s="26">
        <f>+'Key Dates'!$B$8+70</f>
        <v>46035</v>
      </c>
      <c r="C1403" s="42" t="s">
        <v>426</v>
      </c>
      <c r="D1403" s="27" t="s">
        <v>254</v>
      </c>
      <c r="E1403" s="28" t="s">
        <v>85</v>
      </c>
      <c r="F1403" s="28" t="s">
        <v>68</v>
      </c>
    </row>
    <row r="1404" spans="1:6" ht="94.5" x14ac:dyDescent="0.25">
      <c r="A1404" s="26">
        <f>+'Key Dates'!$B$9-81</f>
        <v>46010</v>
      </c>
      <c r="B1404" s="26">
        <f>+'Key Dates'!$B$9-81</f>
        <v>46010</v>
      </c>
      <c r="C1404" s="43" t="s">
        <v>427</v>
      </c>
      <c r="D1404" s="29" t="s">
        <v>425</v>
      </c>
      <c r="E1404" s="28" t="s">
        <v>67</v>
      </c>
      <c r="F1404" s="28" t="s">
        <v>114</v>
      </c>
    </row>
    <row r="1405" spans="1:6" ht="94.5" x14ac:dyDescent="0.25">
      <c r="A1405" s="26">
        <f>+'Key Dates'!$B$9-81</f>
        <v>46010</v>
      </c>
      <c r="B1405" s="26">
        <f>+'Key Dates'!$B$9-81</f>
        <v>46010</v>
      </c>
      <c r="C1405" s="43" t="s">
        <v>427</v>
      </c>
      <c r="D1405" s="29" t="s">
        <v>425</v>
      </c>
      <c r="E1405" s="28" t="s">
        <v>69</v>
      </c>
      <c r="F1405" s="28" t="s">
        <v>114</v>
      </c>
    </row>
    <row r="1406" spans="1:6" ht="94.5" x14ac:dyDescent="0.25">
      <c r="A1406" s="26">
        <f>+'Key Dates'!$B$9-81</f>
        <v>46010</v>
      </c>
      <c r="B1406" s="26">
        <f>+'Key Dates'!$B$9-81</f>
        <v>46010</v>
      </c>
      <c r="C1406" s="43" t="s">
        <v>427</v>
      </c>
      <c r="D1406" s="29" t="s">
        <v>425</v>
      </c>
      <c r="E1406" s="28" t="s">
        <v>70</v>
      </c>
      <c r="F1406" s="28" t="s">
        <v>114</v>
      </c>
    </row>
    <row r="1407" spans="1:6" ht="89.25" x14ac:dyDescent="0.25">
      <c r="A1407" s="26">
        <f>+'Key Dates'!$B$36-49</f>
        <v>46014</v>
      </c>
      <c r="B1407" s="26">
        <f>+'Key Dates'!$B$36-3</f>
        <v>46060</v>
      </c>
      <c r="C1407" s="43" t="s">
        <v>668</v>
      </c>
      <c r="D1407" s="27" t="s">
        <v>126</v>
      </c>
      <c r="E1407" s="28" t="s">
        <v>99</v>
      </c>
      <c r="F1407" s="28" t="s">
        <v>108</v>
      </c>
    </row>
    <row r="1408" spans="1:6" ht="31.5" x14ac:dyDescent="0.25">
      <c r="A1408" s="26">
        <f>+'Key Dates'!$B$19</f>
        <v>46016</v>
      </c>
      <c r="B1408" s="26">
        <f>+'Key Dates'!$B$19</f>
        <v>46016</v>
      </c>
      <c r="C1408" s="44" t="s">
        <v>669</v>
      </c>
      <c r="D1408" s="27" t="s">
        <v>75</v>
      </c>
      <c r="E1408" s="28" t="s">
        <v>76</v>
      </c>
      <c r="F1408" s="28" t="s">
        <v>76</v>
      </c>
    </row>
    <row r="1409" spans="1:6" ht="94.5" x14ac:dyDescent="0.25">
      <c r="A1409" s="26">
        <f>+'Key Dates'!$B$36-47</f>
        <v>46016</v>
      </c>
      <c r="B1409" s="26">
        <f>+'Key Dates'!$B$36-47</f>
        <v>46016</v>
      </c>
      <c r="C1409" s="43" t="s">
        <v>670</v>
      </c>
      <c r="D1409" s="29" t="s">
        <v>129</v>
      </c>
      <c r="E1409" s="30" t="s">
        <v>99</v>
      </c>
      <c r="F1409" s="30" t="s">
        <v>130</v>
      </c>
    </row>
    <row r="1410" spans="1:6" ht="173.25" x14ac:dyDescent="0.25">
      <c r="A1410" s="26">
        <f>+'Key Dates'!$B$9-75</f>
        <v>46016</v>
      </c>
      <c r="B1410" s="26">
        <f>+'Key Dates'!$B$9-75</f>
        <v>46016</v>
      </c>
      <c r="C1410" s="43" t="s">
        <v>671</v>
      </c>
      <c r="D1410" s="29" t="s">
        <v>428</v>
      </c>
      <c r="E1410" s="28" t="s">
        <v>67</v>
      </c>
      <c r="F1410" s="28" t="s">
        <v>114</v>
      </c>
    </row>
    <row r="1411" spans="1:6" ht="173.25" x14ac:dyDescent="0.25">
      <c r="A1411" s="26">
        <f>+'Key Dates'!$B$9-75</f>
        <v>46016</v>
      </c>
      <c r="B1411" s="26">
        <f>+'Key Dates'!$B$9-75</f>
        <v>46016</v>
      </c>
      <c r="C1411" s="43" t="s">
        <v>671</v>
      </c>
      <c r="D1411" s="29" t="s">
        <v>428</v>
      </c>
      <c r="E1411" s="28" t="s">
        <v>69</v>
      </c>
      <c r="F1411" s="28" t="s">
        <v>114</v>
      </c>
    </row>
    <row r="1412" spans="1:6" ht="173.25" x14ac:dyDescent="0.25">
      <c r="A1412" s="26">
        <f>+'Key Dates'!$B$9-75</f>
        <v>46016</v>
      </c>
      <c r="B1412" s="26">
        <f>+'Key Dates'!$B$9-75</f>
        <v>46016</v>
      </c>
      <c r="C1412" s="43" t="s">
        <v>671</v>
      </c>
      <c r="D1412" s="29" t="s">
        <v>428</v>
      </c>
      <c r="E1412" s="28" t="s">
        <v>70</v>
      </c>
      <c r="F1412" s="28" t="s">
        <v>114</v>
      </c>
    </row>
    <row r="1413" spans="1:6" ht="94.5" x14ac:dyDescent="0.25">
      <c r="A1413" s="26">
        <f>+'Key Dates'!$B$36-45</f>
        <v>46018</v>
      </c>
      <c r="B1413" s="26">
        <f>+'Key Dates'!$B$36</f>
        <v>46063</v>
      </c>
      <c r="C1413" s="43" t="s">
        <v>672</v>
      </c>
      <c r="D1413" s="29" t="s">
        <v>145</v>
      </c>
      <c r="E1413" s="30" t="s">
        <v>99</v>
      </c>
      <c r="F1413" s="30" t="s">
        <v>101</v>
      </c>
    </row>
    <row r="1414" spans="1:6" ht="94.5" x14ac:dyDescent="0.25">
      <c r="A1414" s="26">
        <f>+'Key Dates'!$B$36-42</f>
        <v>46021</v>
      </c>
      <c r="B1414" s="26">
        <f>+'Key Dates'!$B$36-1</f>
        <v>46062</v>
      </c>
      <c r="C1414" s="42" t="s">
        <v>673</v>
      </c>
      <c r="D1414" s="27" t="s">
        <v>107</v>
      </c>
      <c r="E1414" s="28" t="s">
        <v>99</v>
      </c>
      <c r="F1414" s="28" t="s">
        <v>108</v>
      </c>
    </row>
    <row r="1415" spans="1:6" ht="110.25" x14ac:dyDescent="0.25">
      <c r="A1415" s="26">
        <f>+'Key Dates'!$B$9-70</f>
        <v>46021</v>
      </c>
      <c r="B1415" s="26">
        <f>+'Key Dates'!$B$9-70</f>
        <v>46021</v>
      </c>
      <c r="C1415" s="42" t="s">
        <v>65</v>
      </c>
      <c r="D1415" s="27" t="s">
        <v>66</v>
      </c>
      <c r="E1415" s="28" t="s">
        <v>67</v>
      </c>
      <c r="F1415" s="28" t="s">
        <v>68</v>
      </c>
    </row>
    <row r="1416" spans="1:6" ht="110.25" x14ac:dyDescent="0.25">
      <c r="A1416" s="26">
        <f>+'Key Dates'!$B$9-70</f>
        <v>46021</v>
      </c>
      <c r="B1416" s="26">
        <f>+'Key Dates'!$B$9-70</f>
        <v>46021</v>
      </c>
      <c r="C1416" s="42" t="s">
        <v>65</v>
      </c>
      <c r="D1416" s="27" t="s">
        <v>66</v>
      </c>
      <c r="E1416" s="28" t="s">
        <v>69</v>
      </c>
      <c r="F1416" s="28" t="s">
        <v>68</v>
      </c>
    </row>
    <row r="1417" spans="1:6" ht="110.25" x14ac:dyDescent="0.25">
      <c r="A1417" s="26">
        <f>+'Key Dates'!$B$9-70</f>
        <v>46021</v>
      </c>
      <c r="B1417" s="26">
        <f>+'Key Dates'!$B$9-70</f>
        <v>46021</v>
      </c>
      <c r="C1417" s="42" t="s">
        <v>65</v>
      </c>
      <c r="D1417" s="27" t="s">
        <v>66</v>
      </c>
      <c r="E1417" s="28" t="s">
        <v>70</v>
      </c>
      <c r="F1417" s="28" t="s">
        <v>68</v>
      </c>
    </row>
    <row r="1418" spans="1:6" ht="47.25" x14ac:dyDescent="0.25">
      <c r="A1418" s="26">
        <f>+'Key Dates'!$B$9-70</f>
        <v>46021</v>
      </c>
      <c r="B1418" s="26">
        <f>+'Key Dates'!$B$9-70</f>
        <v>46021</v>
      </c>
      <c r="C1418" s="42" t="s">
        <v>429</v>
      </c>
      <c r="D1418" s="27" t="s">
        <v>416</v>
      </c>
      <c r="E1418" s="28" t="s">
        <v>67</v>
      </c>
      <c r="F1418" s="28" t="s">
        <v>177</v>
      </c>
    </row>
    <row r="1419" spans="1:6" ht="47.25" x14ac:dyDescent="0.25">
      <c r="A1419" s="26">
        <f>+'Key Dates'!$B$9-70</f>
        <v>46021</v>
      </c>
      <c r="B1419" s="26">
        <f>+'Key Dates'!$B$9-70</f>
        <v>46021</v>
      </c>
      <c r="C1419" s="42" t="s">
        <v>429</v>
      </c>
      <c r="D1419" s="27" t="s">
        <v>416</v>
      </c>
      <c r="E1419" s="28" t="s">
        <v>69</v>
      </c>
      <c r="F1419" s="28" t="s">
        <v>177</v>
      </c>
    </row>
    <row r="1420" spans="1:6" ht="47.25" x14ac:dyDescent="0.25">
      <c r="A1420" s="26">
        <f>+'Key Dates'!$B$9-70</f>
        <v>46021</v>
      </c>
      <c r="B1420" s="26">
        <f>+'Key Dates'!$B$9-70</f>
        <v>46021</v>
      </c>
      <c r="C1420" s="42" t="s">
        <v>429</v>
      </c>
      <c r="D1420" s="27" t="s">
        <v>416</v>
      </c>
      <c r="E1420" s="28" t="s">
        <v>70</v>
      </c>
      <c r="F1420" s="28" t="s">
        <v>177</v>
      </c>
    </row>
    <row r="1421" spans="1:6" s="39" customFormat="1" ht="51" x14ac:dyDescent="0.25">
      <c r="A1421" s="26">
        <f>+'Key Dates'!$B$9-70</f>
        <v>46021</v>
      </c>
      <c r="B1421" s="26">
        <f>+'Key Dates'!$B$9-70</f>
        <v>46021</v>
      </c>
      <c r="C1421" s="42" t="s">
        <v>430</v>
      </c>
      <c r="D1421" s="27" t="s">
        <v>71</v>
      </c>
      <c r="E1421" s="28" t="s">
        <v>67</v>
      </c>
      <c r="F1421" s="28" t="s">
        <v>284</v>
      </c>
    </row>
    <row r="1422" spans="1:6" s="39" customFormat="1" ht="51" x14ac:dyDescent="0.25">
      <c r="A1422" s="26">
        <f>+'Key Dates'!$B$9-70</f>
        <v>46021</v>
      </c>
      <c r="B1422" s="26">
        <f>+'Key Dates'!$B$9-70</f>
        <v>46021</v>
      </c>
      <c r="C1422" s="42" t="s">
        <v>430</v>
      </c>
      <c r="D1422" s="27" t="s">
        <v>71</v>
      </c>
      <c r="E1422" s="28" t="s">
        <v>69</v>
      </c>
      <c r="F1422" s="28" t="s">
        <v>284</v>
      </c>
    </row>
    <row r="1423" spans="1:6" s="39" customFormat="1" ht="51" x14ac:dyDescent="0.25">
      <c r="A1423" s="26">
        <f>+'Key Dates'!$B$9-70</f>
        <v>46021</v>
      </c>
      <c r="B1423" s="26">
        <f>+'Key Dates'!$B$9-70</f>
        <v>46021</v>
      </c>
      <c r="C1423" s="42" t="s">
        <v>430</v>
      </c>
      <c r="D1423" s="27" t="s">
        <v>71</v>
      </c>
      <c r="E1423" s="28" t="s">
        <v>70</v>
      </c>
      <c r="F1423" s="28" t="s">
        <v>284</v>
      </c>
    </row>
    <row r="1424" spans="1:6" s="39" customFormat="1" ht="63" x14ac:dyDescent="0.25">
      <c r="A1424" s="26">
        <f>+'Key Dates'!$B$9-70</f>
        <v>46021</v>
      </c>
      <c r="B1424" s="26">
        <f>+'Key Dates'!$B$9-56</f>
        <v>46035</v>
      </c>
      <c r="C1424" s="42" t="s">
        <v>674</v>
      </c>
      <c r="D1424" s="27" t="s">
        <v>73</v>
      </c>
      <c r="E1424" s="28" t="s">
        <v>67</v>
      </c>
      <c r="F1424" s="28" t="s">
        <v>74</v>
      </c>
    </row>
    <row r="1425" spans="1:6" s="39" customFormat="1" ht="63" x14ac:dyDescent="0.25">
      <c r="A1425" s="26">
        <f>+'Key Dates'!$B$9-70</f>
        <v>46021</v>
      </c>
      <c r="B1425" s="26">
        <f>+'Key Dates'!$B$9-56</f>
        <v>46035</v>
      </c>
      <c r="C1425" s="42" t="s">
        <v>674</v>
      </c>
      <c r="D1425" s="27" t="s">
        <v>73</v>
      </c>
      <c r="E1425" s="28" t="s">
        <v>69</v>
      </c>
      <c r="F1425" s="28" t="s">
        <v>74</v>
      </c>
    </row>
    <row r="1426" spans="1:6" s="39" customFormat="1" ht="63" x14ac:dyDescent="0.25">
      <c r="A1426" s="26">
        <f>+'Key Dates'!$B$9-70</f>
        <v>46021</v>
      </c>
      <c r="B1426" s="26">
        <f>+'Key Dates'!$B$9-56</f>
        <v>46035</v>
      </c>
      <c r="C1426" s="42" t="s">
        <v>674</v>
      </c>
      <c r="D1426" s="27" t="s">
        <v>73</v>
      </c>
      <c r="E1426" s="28" t="s">
        <v>70</v>
      </c>
      <c r="F1426" s="28" t="s">
        <v>74</v>
      </c>
    </row>
    <row r="1427" spans="1:6" s="39" customFormat="1" ht="126" x14ac:dyDescent="0.25">
      <c r="A1427" s="26">
        <f>+'Key Dates'!$B$9-70</f>
        <v>46021</v>
      </c>
      <c r="B1427" s="26">
        <f>+'Key Dates'!$B$9+30</f>
        <v>46121</v>
      </c>
      <c r="C1427" s="42" t="s">
        <v>431</v>
      </c>
      <c r="D1427" s="27" t="s">
        <v>88</v>
      </c>
      <c r="E1427" s="28" t="s">
        <v>67</v>
      </c>
      <c r="F1427" s="28" t="s">
        <v>74</v>
      </c>
    </row>
    <row r="1428" spans="1:6" s="39" customFormat="1" ht="126" x14ac:dyDescent="0.25">
      <c r="A1428" s="26">
        <f>+'Key Dates'!$B$9-70</f>
        <v>46021</v>
      </c>
      <c r="B1428" s="26">
        <f>+'Key Dates'!$B$9+30</f>
        <v>46121</v>
      </c>
      <c r="C1428" s="42" t="s">
        <v>431</v>
      </c>
      <c r="D1428" s="27" t="s">
        <v>88</v>
      </c>
      <c r="E1428" s="28" t="s">
        <v>69</v>
      </c>
      <c r="F1428" s="28" t="s">
        <v>74</v>
      </c>
    </row>
    <row r="1429" spans="1:6" s="39" customFormat="1" ht="126" x14ac:dyDescent="0.25">
      <c r="A1429" s="26">
        <f>+'Key Dates'!$B$9-70</f>
        <v>46021</v>
      </c>
      <c r="B1429" s="26">
        <f>+'Key Dates'!$B$9+30</f>
        <v>46121</v>
      </c>
      <c r="C1429" s="42" t="s">
        <v>431</v>
      </c>
      <c r="D1429" s="27" t="s">
        <v>88</v>
      </c>
      <c r="E1429" s="28" t="s">
        <v>70</v>
      </c>
      <c r="F1429" s="28" t="s">
        <v>74</v>
      </c>
    </row>
    <row r="1430" spans="1:6" s="39" customFormat="1" ht="94.5" x14ac:dyDescent="0.25">
      <c r="A1430" s="26">
        <v>46022</v>
      </c>
      <c r="B1430" s="26">
        <v>46022</v>
      </c>
      <c r="C1430" s="43" t="s">
        <v>432</v>
      </c>
      <c r="D1430" s="29" t="s">
        <v>433</v>
      </c>
      <c r="E1430" s="30" t="s">
        <v>67</v>
      </c>
      <c r="F1430" s="30" t="s">
        <v>101</v>
      </c>
    </row>
    <row r="1431" spans="1:6" s="39" customFormat="1" ht="94.5" x14ac:dyDescent="0.25">
      <c r="A1431" s="26">
        <v>46022</v>
      </c>
      <c r="B1431" s="26">
        <v>46022</v>
      </c>
      <c r="C1431" s="43" t="s">
        <v>432</v>
      </c>
      <c r="D1431" s="29" t="s">
        <v>433</v>
      </c>
      <c r="E1431" s="30" t="s">
        <v>69</v>
      </c>
      <c r="F1431" s="30" t="s">
        <v>101</v>
      </c>
    </row>
    <row r="1432" spans="1:6" s="39" customFormat="1" ht="94.5" x14ac:dyDescent="0.25">
      <c r="A1432" s="26">
        <v>46022</v>
      </c>
      <c r="B1432" s="26">
        <v>46022</v>
      </c>
      <c r="C1432" s="43" t="s">
        <v>432</v>
      </c>
      <c r="D1432" s="29" t="s">
        <v>433</v>
      </c>
      <c r="E1432" s="30" t="s">
        <v>81</v>
      </c>
      <c r="F1432" s="30" t="s">
        <v>101</v>
      </c>
    </row>
    <row r="1433" spans="1:6" s="39" customFormat="1" ht="94.5" x14ac:dyDescent="0.25">
      <c r="A1433" s="26">
        <v>46022</v>
      </c>
      <c r="B1433" s="26">
        <v>46022</v>
      </c>
      <c r="C1433" s="43" t="s">
        <v>432</v>
      </c>
      <c r="D1433" s="29" t="s">
        <v>433</v>
      </c>
      <c r="E1433" s="30" t="s">
        <v>82</v>
      </c>
      <c r="F1433" s="30" t="s">
        <v>101</v>
      </c>
    </row>
    <row r="1434" spans="1:6" s="39" customFormat="1" ht="94.5" x14ac:dyDescent="0.25">
      <c r="A1434" s="26">
        <v>46022</v>
      </c>
      <c r="B1434" s="26">
        <v>46022</v>
      </c>
      <c r="C1434" s="43" t="s">
        <v>432</v>
      </c>
      <c r="D1434" s="29" t="s">
        <v>433</v>
      </c>
      <c r="E1434" s="30" t="s">
        <v>70</v>
      </c>
      <c r="F1434" s="30" t="s">
        <v>101</v>
      </c>
    </row>
    <row r="1435" spans="1:6" s="39" customFormat="1" ht="94.5" x14ac:dyDescent="0.25">
      <c r="A1435" s="26">
        <v>46022</v>
      </c>
      <c r="B1435" s="26">
        <v>46022</v>
      </c>
      <c r="C1435" s="43" t="s">
        <v>432</v>
      </c>
      <c r="D1435" s="29" t="s">
        <v>433</v>
      </c>
      <c r="E1435" s="30" t="s">
        <v>83</v>
      </c>
      <c r="F1435" s="30" t="s">
        <v>101</v>
      </c>
    </row>
    <row r="1436" spans="1:6" s="39" customFormat="1" ht="78.75" x14ac:dyDescent="0.25">
      <c r="A1436" s="26">
        <v>46022</v>
      </c>
      <c r="B1436" s="26">
        <v>46022</v>
      </c>
      <c r="C1436" s="43" t="s">
        <v>434</v>
      </c>
      <c r="D1436" s="29" t="s">
        <v>435</v>
      </c>
      <c r="E1436" s="30" t="s">
        <v>67</v>
      </c>
      <c r="F1436" s="30" t="s">
        <v>122</v>
      </c>
    </row>
    <row r="1437" spans="1:6" s="39" customFormat="1" ht="78.75" x14ac:dyDescent="0.25">
      <c r="A1437" s="26">
        <v>46022</v>
      </c>
      <c r="B1437" s="26">
        <v>46022</v>
      </c>
      <c r="C1437" s="43" t="s">
        <v>434</v>
      </c>
      <c r="D1437" s="29" t="s">
        <v>435</v>
      </c>
      <c r="E1437" s="30" t="s">
        <v>69</v>
      </c>
      <c r="F1437" s="30" t="s">
        <v>122</v>
      </c>
    </row>
    <row r="1438" spans="1:6" s="39" customFormat="1" ht="78.75" x14ac:dyDescent="0.25">
      <c r="A1438" s="26">
        <v>46022</v>
      </c>
      <c r="B1438" s="26">
        <v>46022</v>
      </c>
      <c r="C1438" s="43" t="s">
        <v>434</v>
      </c>
      <c r="D1438" s="29" t="s">
        <v>435</v>
      </c>
      <c r="E1438" s="30" t="s">
        <v>81</v>
      </c>
      <c r="F1438" s="30" t="s">
        <v>122</v>
      </c>
    </row>
    <row r="1439" spans="1:6" s="39" customFormat="1" ht="78.75" x14ac:dyDescent="0.25">
      <c r="A1439" s="26">
        <v>46022</v>
      </c>
      <c r="B1439" s="26">
        <v>46022</v>
      </c>
      <c r="C1439" s="43" t="s">
        <v>434</v>
      </c>
      <c r="D1439" s="29" t="s">
        <v>435</v>
      </c>
      <c r="E1439" s="30" t="s">
        <v>82</v>
      </c>
      <c r="F1439" s="30" t="s">
        <v>122</v>
      </c>
    </row>
    <row r="1440" spans="1:6" s="39" customFormat="1" ht="78.75" x14ac:dyDescent="0.25">
      <c r="A1440" s="26">
        <v>46022</v>
      </c>
      <c r="B1440" s="26">
        <v>46022</v>
      </c>
      <c r="C1440" s="43" t="s">
        <v>434</v>
      </c>
      <c r="D1440" s="29" t="s">
        <v>435</v>
      </c>
      <c r="E1440" s="30" t="s">
        <v>70</v>
      </c>
      <c r="F1440" s="30" t="s">
        <v>122</v>
      </c>
    </row>
    <row r="1441" spans="1:6" s="39" customFormat="1" ht="78.75" x14ac:dyDescent="0.25">
      <c r="A1441" s="26">
        <v>46022</v>
      </c>
      <c r="B1441" s="26">
        <v>46022</v>
      </c>
      <c r="C1441" s="43" t="s">
        <v>434</v>
      </c>
      <c r="D1441" s="29" t="s">
        <v>435</v>
      </c>
      <c r="E1441" s="30" t="s">
        <v>83</v>
      </c>
      <c r="F1441" s="30" t="s">
        <v>122</v>
      </c>
    </row>
    <row r="1442" spans="1:6" s="39" customFormat="1" ht="78.75" x14ac:dyDescent="0.25">
      <c r="A1442" s="26">
        <v>46022</v>
      </c>
      <c r="B1442" s="26">
        <v>46022</v>
      </c>
      <c r="C1442" s="43" t="s">
        <v>436</v>
      </c>
      <c r="D1442" s="29" t="s">
        <v>437</v>
      </c>
      <c r="E1442" s="30" t="s">
        <v>67</v>
      </c>
      <c r="F1442" s="30" t="s">
        <v>164</v>
      </c>
    </row>
    <row r="1443" spans="1:6" s="39" customFormat="1" ht="78.75" x14ac:dyDescent="0.25">
      <c r="A1443" s="26">
        <v>46022</v>
      </c>
      <c r="B1443" s="26">
        <v>46022</v>
      </c>
      <c r="C1443" s="43" t="s">
        <v>436</v>
      </c>
      <c r="D1443" s="29" t="s">
        <v>437</v>
      </c>
      <c r="E1443" s="30" t="s">
        <v>69</v>
      </c>
      <c r="F1443" s="30" t="s">
        <v>164</v>
      </c>
    </row>
    <row r="1444" spans="1:6" s="39" customFormat="1" ht="78.75" x14ac:dyDescent="0.25">
      <c r="A1444" s="26">
        <v>46022</v>
      </c>
      <c r="B1444" s="26">
        <v>46022</v>
      </c>
      <c r="C1444" s="43" t="s">
        <v>436</v>
      </c>
      <c r="D1444" s="29" t="s">
        <v>437</v>
      </c>
      <c r="E1444" s="30" t="s">
        <v>81</v>
      </c>
      <c r="F1444" s="30" t="s">
        <v>164</v>
      </c>
    </row>
    <row r="1445" spans="1:6" s="39" customFormat="1" ht="78.75" x14ac:dyDescent="0.25">
      <c r="A1445" s="26">
        <v>46022</v>
      </c>
      <c r="B1445" s="26">
        <v>46022</v>
      </c>
      <c r="C1445" s="43" t="s">
        <v>436</v>
      </c>
      <c r="D1445" s="29" t="s">
        <v>437</v>
      </c>
      <c r="E1445" s="30" t="s">
        <v>82</v>
      </c>
      <c r="F1445" s="30" t="s">
        <v>164</v>
      </c>
    </row>
    <row r="1446" spans="1:6" s="39" customFormat="1" ht="78.75" x14ac:dyDescent="0.25">
      <c r="A1446" s="26">
        <v>46022</v>
      </c>
      <c r="B1446" s="26">
        <v>46022</v>
      </c>
      <c r="C1446" s="43" t="s">
        <v>436</v>
      </c>
      <c r="D1446" s="29" t="s">
        <v>437</v>
      </c>
      <c r="E1446" s="30" t="s">
        <v>70</v>
      </c>
      <c r="F1446" s="30" t="s">
        <v>164</v>
      </c>
    </row>
    <row r="1447" spans="1:6" s="39" customFormat="1" ht="78.75" x14ac:dyDescent="0.25">
      <c r="A1447" s="26">
        <v>46022</v>
      </c>
      <c r="B1447" s="26">
        <v>46022</v>
      </c>
      <c r="C1447" s="43" t="s">
        <v>436</v>
      </c>
      <c r="D1447" s="29" t="s">
        <v>437</v>
      </c>
      <c r="E1447" s="30" t="s">
        <v>83</v>
      </c>
      <c r="F1447" s="30" t="s">
        <v>164</v>
      </c>
    </row>
    <row r="1448" spans="1:6" s="39" customFormat="1" ht="110.25" x14ac:dyDescent="0.25">
      <c r="A1448" s="26">
        <v>46022</v>
      </c>
      <c r="B1448" s="26">
        <v>46022</v>
      </c>
      <c r="C1448" s="43" t="s">
        <v>438</v>
      </c>
      <c r="D1448" s="29" t="s">
        <v>422</v>
      </c>
      <c r="E1448" s="30" t="s">
        <v>67</v>
      </c>
      <c r="F1448" s="30" t="s">
        <v>164</v>
      </c>
    </row>
    <row r="1449" spans="1:6" s="39" customFormat="1" ht="110.25" x14ac:dyDescent="0.25">
      <c r="A1449" s="26">
        <v>46022</v>
      </c>
      <c r="B1449" s="26">
        <v>46022</v>
      </c>
      <c r="C1449" s="43" t="s">
        <v>438</v>
      </c>
      <c r="D1449" s="29" t="s">
        <v>422</v>
      </c>
      <c r="E1449" s="30" t="s">
        <v>69</v>
      </c>
      <c r="F1449" s="30" t="s">
        <v>164</v>
      </c>
    </row>
    <row r="1450" spans="1:6" s="39" customFormat="1" ht="110.25" x14ac:dyDescent="0.25">
      <c r="A1450" s="26">
        <v>46022</v>
      </c>
      <c r="B1450" s="26">
        <v>46022</v>
      </c>
      <c r="C1450" s="43" t="s">
        <v>675</v>
      </c>
      <c r="D1450" s="29" t="s">
        <v>439</v>
      </c>
      <c r="E1450" s="30" t="s">
        <v>67</v>
      </c>
      <c r="F1450" s="30" t="s">
        <v>122</v>
      </c>
    </row>
    <row r="1451" spans="1:6" s="39" customFormat="1" ht="110.25" x14ac:dyDescent="0.25">
      <c r="A1451" s="26">
        <v>46022</v>
      </c>
      <c r="B1451" s="26">
        <v>46022</v>
      </c>
      <c r="C1451" s="43" t="s">
        <v>675</v>
      </c>
      <c r="D1451" s="29" t="s">
        <v>439</v>
      </c>
      <c r="E1451" s="30" t="s">
        <v>69</v>
      </c>
      <c r="F1451" s="30" t="s">
        <v>122</v>
      </c>
    </row>
    <row r="1452" spans="1:6" s="39" customFormat="1" ht="110.25" x14ac:dyDescent="0.25">
      <c r="A1452" s="26">
        <v>46022</v>
      </c>
      <c r="B1452" s="26">
        <v>46022</v>
      </c>
      <c r="C1452" s="43" t="s">
        <v>675</v>
      </c>
      <c r="D1452" s="29" t="s">
        <v>439</v>
      </c>
      <c r="E1452" s="30" t="s">
        <v>84</v>
      </c>
      <c r="F1452" s="30" t="s">
        <v>122</v>
      </c>
    </row>
    <row r="1453" spans="1:6" s="39" customFormat="1" ht="110.25" x14ac:dyDescent="0.25">
      <c r="A1453" s="26">
        <v>46022</v>
      </c>
      <c r="B1453" s="26">
        <v>46022</v>
      </c>
      <c r="C1453" s="43" t="s">
        <v>675</v>
      </c>
      <c r="D1453" s="29" t="s">
        <v>439</v>
      </c>
      <c r="E1453" s="30" t="s">
        <v>85</v>
      </c>
      <c r="F1453" s="30" t="s">
        <v>122</v>
      </c>
    </row>
    <row r="1454" spans="1:6" s="39" customFormat="1" ht="157.5" x14ac:dyDescent="0.25">
      <c r="A1454" s="26">
        <v>46022</v>
      </c>
      <c r="B1454" s="26">
        <v>46022</v>
      </c>
      <c r="C1454" s="42" t="s">
        <v>440</v>
      </c>
      <c r="D1454" s="27" t="s">
        <v>441</v>
      </c>
      <c r="E1454" s="28" t="s">
        <v>67</v>
      </c>
      <c r="F1454" s="28" t="s">
        <v>441</v>
      </c>
    </row>
    <row r="1455" spans="1:6" s="39" customFormat="1" ht="157.5" x14ac:dyDescent="0.25">
      <c r="A1455" s="26">
        <v>46022</v>
      </c>
      <c r="B1455" s="26">
        <v>46022</v>
      </c>
      <c r="C1455" s="42" t="s">
        <v>440</v>
      </c>
      <c r="D1455" s="27" t="s">
        <v>441</v>
      </c>
      <c r="E1455" s="28" t="s">
        <v>69</v>
      </c>
      <c r="F1455" s="28" t="s">
        <v>441</v>
      </c>
    </row>
    <row r="1456" spans="1:6" ht="31.5" x14ac:dyDescent="0.25">
      <c r="A1456" s="26">
        <f>+'Key Dates'!$B$24</f>
        <v>46023</v>
      </c>
      <c r="B1456" s="26">
        <f>+'Key Dates'!$B$24</f>
        <v>46023</v>
      </c>
      <c r="C1456" s="44" t="s">
        <v>676</v>
      </c>
      <c r="D1456" s="27" t="s">
        <v>75</v>
      </c>
      <c r="E1456" s="28" t="s">
        <v>76</v>
      </c>
      <c r="F1456" s="28" t="s">
        <v>76</v>
      </c>
    </row>
    <row r="1457" spans="1:6" ht="126" x14ac:dyDescent="0.25">
      <c r="A1457" s="26">
        <v>46023</v>
      </c>
      <c r="B1457" s="26">
        <v>46387</v>
      </c>
      <c r="C1457" s="43" t="s">
        <v>511</v>
      </c>
      <c r="D1457" s="29" t="s">
        <v>77</v>
      </c>
      <c r="E1457" s="30" t="s">
        <v>67</v>
      </c>
      <c r="F1457" s="30" t="s">
        <v>74</v>
      </c>
    </row>
    <row r="1458" spans="1:6" ht="126" x14ac:dyDescent="0.25">
      <c r="A1458" s="26">
        <v>46023</v>
      </c>
      <c r="B1458" s="26">
        <v>46387</v>
      </c>
      <c r="C1458" s="43" t="s">
        <v>511</v>
      </c>
      <c r="D1458" s="29" t="s">
        <v>77</v>
      </c>
      <c r="E1458" s="30" t="s">
        <v>78</v>
      </c>
      <c r="F1458" s="30" t="s">
        <v>74</v>
      </c>
    </row>
    <row r="1459" spans="1:6" ht="126" x14ac:dyDescent="0.25">
      <c r="A1459" s="26">
        <v>46023</v>
      </c>
      <c r="B1459" s="26">
        <v>46387</v>
      </c>
      <c r="C1459" s="43" t="s">
        <v>511</v>
      </c>
      <c r="D1459" s="29" t="s">
        <v>77</v>
      </c>
      <c r="E1459" s="30" t="s">
        <v>79</v>
      </c>
      <c r="F1459" s="30" t="s">
        <v>74</v>
      </c>
    </row>
    <row r="1460" spans="1:6" ht="126" x14ac:dyDescent="0.25">
      <c r="A1460" s="26">
        <v>46023</v>
      </c>
      <c r="B1460" s="26">
        <v>46387</v>
      </c>
      <c r="C1460" s="43" t="s">
        <v>511</v>
      </c>
      <c r="D1460" s="29" t="s">
        <v>77</v>
      </c>
      <c r="E1460" s="30" t="s">
        <v>69</v>
      </c>
      <c r="F1460" s="30" t="s">
        <v>74</v>
      </c>
    </row>
    <row r="1461" spans="1:6" ht="126" x14ac:dyDescent="0.25">
      <c r="A1461" s="26">
        <v>46023</v>
      </c>
      <c r="B1461" s="26">
        <v>46387</v>
      </c>
      <c r="C1461" s="43" t="s">
        <v>511</v>
      </c>
      <c r="D1461" s="29" t="s">
        <v>77</v>
      </c>
      <c r="E1461" s="30" t="s">
        <v>80</v>
      </c>
      <c r="F1461" s="30" t="s">
        <v>74</v>
      </c>
    </row>
    <row r="1462" spans="1:6" ht="126" x14ac:dyDescent="0.25">
      <c r="A1462" s="26">
        <v>46023</v>
      </c>
      <c r="B1462" s="26">
        <v>46387</v>
      </c>
      <c r="C1462" s="43" t="s">
        <v>511</v>
      </c>
      <c r="D1462" s="29" t="s">
        <v>77</v>
      </c>
      <c r="E1462" s="30" t="s">
        <v>81</v>
      </c>
      <c r="F1462" s="30" t="s">
        <v>74</v>
      </c>
    </row>
    <row r="1463" spans="1:6" ht="126" x14ac:dyDescent="0.25">
      <c r="A1463" s="26">
        <v>46023</v>
      </c>
      <c r="B1463" s="26">
        <v>46387</v>
      </c>
      <c r="C1463" s="43" t="s">
        <v>511</v>
      </c>
      <c r="D1463" s="29" t="s">
        <v>77</v>
      </c>
      <c r="E1463" s="30" t="s">
        <v>82</v>
      </c>
      <c r="F1463" s="30" t="s">
        <v>74</v>
      </c>
    </row>
    <row r="1464" spans="1:6" ht="126" x14ac:dyDescent="0.25">
      <c r="A1464" s="26">
        <v>46023</v>
      </c>
      <c r="B1464" s="26">
        <v>46387</v>
      </c>
      <c r="C1464" s="43" t="s">
        <v>511</v>
      </c>
      <c r="D1464" s="29" t="s">
        <v>77</v>
      </c>
      <c r="E1464" s="30" t="s">
        <v>70</v>
      </c>
      <c r="F1464" s="30" t="s">
        <v>74</v>
      </c>
    </row>
    <row r="1465" spans="1:6" ht="126" x14ac:dyDescent="0.25">
      <c r="A1465" s="26">
        <v>46023</v>
      </c>
      <c r="B1465" s="26">
        <v>46387</v>
      </c>
      <c r="C1465" s="43" t="s">
        <v>511</v>
      </c>
      <c r="D1465" s="29" t="s">
        <v>77</v>
      </c>
      <c r="E1465" s="30" t="s">
        <v>83</v>
      </c>
      <c r="F1465" s="30" t="s">
        <v>74</v>
      </c>
    </row>
    <row r="1466" spans="1:6" ht="126" x14ac:dyDescent="0.25">
      <c r="A1466" s="26">
        <v>46023</v>
      </c>
      <c r="B1466" s="26">
        <v>46387</v>
      </c>
      <c r="C1466" s="43" t="s">
        <v>511</v>
      </c>
      <c r="D1466" s="29" t="s">
        <v>77</v>
      </c>
      <c r="E1466" s="30" t="s">
        <v>84</v>
      </c>
      <c r="F1466" s="30" t="s">
        <v>74</v>
      </c>
    </row>
    <row r="1467" spans="1:6" ht="126" x14ac:dyDescent="0.25">
      <c r="A1467" s="26">
        <v>46023</v>
      </c>
      <c r="B1467" s="26">
        <v>46387</v>
      </c>
      <c r="C1467" s="43" t="s">
        <v>511</v>
      </c>
      <c r="D1467" s="29" t="s">
        <v>77</v>
      </c>
      <c r="E1467" s="30" t="s">
        <v>85</v>
      </c>
      <c r="F1467" s="30" t="s">
        <v>74</v>
      </c>
    </row>
    <row r="1468" spans="1:6" ht="126" x14ac:dyDescent="0.25">
      <c r="A1468" s="26">
        <v>46023</v>
      </c>
      <c r="B1468" s="26">
        <v>46387</v>
      </c>
      <c r="C1468" s="43" t="s">
        <v>511</v>
      </c>
      <c r="D1468" s="29" t="s">
        <v>77</v>
      </c>
      <c r="E1468" s="30" t="s">
        <v>86</v>
      </c>
      <c r="F1468" s="30" t="s">
        <v>74</v>
      </c>
    </row>
    <row r="1469" spans="1:6" ht="141.75" x14ac:dyDescent="0.25">
      <c r="A1469" s="26">
        <v>46023</v>
      </c>
      <c r="B1469" s="26">
        <v>46387</v>
      </c>
      <c r="C1469" s="43" t="s">
        <v>87</v>
      </c>
      <c r="D1469" s="29" t="s">
        <v>88</v>
      </c>
      <c r="E1469" s="30" t="s">
        <v>67</v>
      </c>
      <c r="F1469" s="30" t="s">
        <v>74</v>
      </c>
    </row>
    <row r="1470" spans="1:6" ht="141.75" x14ac:dyDescent="0.25">
      <c r="A1470" s="26">
        <v>46023</v>
      </c>
      <c r="B1470" s="26">
        <v>46387</v>
      </c>
      <c r="C1470" s="43" t="s">
        <v>87</v>
      </c>
      <c r="D1470" s="29" t="s">
        <v>88</v>
      </c>
      <c r="E1470" s="30" t="s">
        <v>78</v>
      </c>
      <c r="F1470" s="30" t="s">
        <v>74</v>
      </c>
    </row>
    <row r="1471" spans="1:6" ht="141.75" x14ac:dyDescent="0.25">
      <c r="A1471" s="26">
        <v>46023</v>
      </c>
      <c r="B1471" s="26">
        <v>46387</v>
      </c>
      <c r="C1471" s="43" t="s">
        <v>87</v>
      </c>
      <c r="D1471" s="29" t="s">
        <v>88</v>
      </c>
      <c r="E1471" s="30" t="s">
        <v>79</v>
      </c>
      <c r="F1471" s="30" t="s">
        <v>74</v>
      </c>
    </row>
    <row r="1472" spans="1:6" ht="141.75" x14ac:dyDescent="0.25">
      <c r="A1472" s="26">
        <v>46023</v>
      </c>
      <c r="B1472" s="26">
        <v>46387</v>
      </c>
      <c r="C1472" s="43" t="s">
        <v>87</v>
      </c>
      <c r="D1472" s="29" t="s">
        <v>88</v>
      </c>
      <c r="E1472" s="30" t="s">
        <v>69</v>
      </c>
      <c r="F1472" s="30" t="s">
        <v>74</v>
      </c>
    </row>
    <row r="1473" spans="1:6" ht="141.75" x14ac:dyDescent="0.25">
      <c r="A1473" s="26">
        <v>46023</v>
      </c>
      <c r="B1473" s="26">
        <v>46387</v>
      </c>
      <c r="C1473" s="43" t="s">
        <v>87</v>
      </c>
      <c r="D1473" s="29" t="s">
        <v>88</v>
      </c>
      <c r="E1473" s="30" t="s">
        <v>80</v>
      </c>
      <c r="F1473" s="30" t="s">
        <v>74</v>
      </c>
    </row>
    <row r="1474" spans="1:6" ht="141.75" x14ac:dyDescent="0.25">
      <c r="A1474" s="26">
        <v>46023</v>
      </c>
      <c r="B1474" s="26">
        <v>46387</v>
      </c>
      <c r="C1474" s="43" t="s">
        <v>87</v>
      </c>
      <c r="D1474" s="29" t="s">
        <v>88</v>
      </c>
      <c r="E1474" s="30" t="s">
        <v>81</v>
      </c>
      <c r="F1474" s="30" t="s">
        <v>74</v>
      </c>
    </row>
    <row r="1475" spans="1:6" ht="141.75" x14ac:dyDescent="0.25">
      <c r="A1475" s="26">
        <v>46023</v>
      </c>
      <c r="B1475" s="26">
        <v>46387</v>
      </c>
      <c r="C1475" s="43" t="s">
        <v>87</v>
      </c>
      <c r="D1475" s="29" t="s">
        <v>88</v>
      </c>
      <c r="E1475" s="30" t="s">
        <v>82</v>
      </c>
      <c r="F1475" s="30" t="s">
        <v>74</v>
      </c>
    </row>
    <row r="1476" spans="1:6" ht="141.75" x14ac:dyDescent="0.25">
      <c r="A1476" s="26">
        <v>46023</v>
      </c>
      <c r="B1476" s="26">
        <v>46387</v>
      </c>
      <c r="C1476" s="43" t="s">
        <v>87</v>
      </c>
      <c r="D1476" s="29" t="s">
        <v>88</v>
      </c>
      <c r="E1476" s="30" t="s">
        <v>70</v>
      </c>
      <c r="F1476" s="30" t="s">
        <v>74</v>
      </c>
    </row>
    <row r="1477" spans="1:6" ht="141.75" x14ac:dyDescent="0.25">
      <c r="A1477" s="26">
        <v>46023</v>
      </c>
      <c r="B1477" s="26">
        <v>46387</v>
      </c>
      <c r="C1477" s="43" t="s">
        <v>87</v>
      </c>
      <c r="D1477" s="29" t="s">
        <v>88</v>
      </c>
      <c r="E1477" s="30" t="s">
        <v>83</v>
      </c>
      <c r="F1477" s="30" t="s">
        <v>74</v>
      </c>
    </row>
    <row r="1478" spans="1:6" ht="141.75" x14ac:dyDescent="0.25">
      <c r="A1478" s="26">
        <v>46023</v>
      </c>
      <c r="B1478" s="26">
        <v>46387</v>
      </c>
      <c r="C1478" s="43" t="s">
        <v>87</v>
      </c>
      <c r="D1478" s="29" t="s">
        <v>88</v>
      </c>
      <c r="E1478" s="30" t="s">
        <v>84</v>
      </c>
      <c r="F1478" s="30" t="s">
        <v>74</v>
      </c>
    </row>
    <row r="1479" spans="1:6" ht="141.75" x14ac:dyDescent="0.25">
      <c r="A1479" s="26">
        <v>46023</v>
      </c>
      <c r="B1479" s="26">
        <v>46387</v>
      </c>
      <c r="C1479" s="43" t="s">
        <v>87</v>
      </c>
      <c r="D1479" s="29" t="s">
        <v>88</v>
      </c>
      <c r="E1479" s="30" t="s">
        <v>85</v>
      </c>
      <c r="F1479" s="30" t="s">
        <v>74</v>
      </c>
    </row>
    <row r="1480" spans="1:6" ht="141.75" x14ac:dyDescent="0.25">
      <c r="A1480" s="26">
        <v>46023</v>
      </c>
      <c r="B1480" s="26">
        <v>46387</v>
      </c>
      <c r="C1480" s="43" t="s">
        <v>87</v>
      </c>
      <c r="D1480" s="29" t="s">
        <v>88</v>
      </c>
      <c r="E1480" s="30" t="s">
        <v>86</v>
      </c>
      <c r="F1480" s="30" t="s">
        <v>74</v>
      </c>
    </row>
    <row r="1481" spans="1:6" ht="78.75" x14ac:dyDescent="0.25">
      <c r="A1481" s="26">
        <f>+'Key Dates'!$B$8+59</f>
        <v>46024</v>
      </c>
      <c r="B1481" s="26">
        <f>+'Key Dates'!$B$8+59</f>
        <v>46024</v>
      </c>
      <c r="C1481" s="42" t="s">
        <v>442</v>
      </c>
      <c r="D1481" s="27" t="s">
        <v>443</v>
      </c>
      <c r="E1481" s="28" t="s">
        <v>67</v>
      </c>
      <c r="F1481" s="28" t="s">
        <v>68</v>
      </c>
    </row>
    <row r="1482" spans="1:6" ht="78.75" x14ac:dyDescent="0.25">
      <c r="A1482" s="26">
        <f>+'Key Dates'!$B$8+59</f>
        <v>46024</v>
      </c>
      <c r="B1482" s="26">
        <f>+'Key Dates'!$B$8+59</f>
        <v>46024</v>
      </c>
      <c r="C1482" s="42" t="s">
        <v>442</v>
      </c>
      <c r="D1482" s="27" t="s">
        <v>443</v>
      </c>
      <c r="E1482" s="28" t="s">
        <v>94</v>
      </c>
      <c r="F1482" s="28" t="s">
        <v>68</v>
      </c>
    </row>
    <row r="1483" spans="1:6" ht="110.25" x14ac:dyDescent="0.25">
      <c r="A1483" s="26">
        <f>+'Key Dates'!$B$9-67</f>
        <v>46024</v>
      </c>
      <c r="B1483" s="26">
        <f>+'Key Dates'!$B$9-67</f>
        <v>46024</v>
      </c>
      <c r="C1483" s="43" t="s">
        <v>493</v>
      </c>
      <c r="D1483" s="29" t="s">
        <v>66</v>
      </c>
      <c r="E1483" s="30" t="s">
        <v>67</v>
      </c>
      <c r="F1483" s="30" t="s">
        <v>68</v>
      </c>
    </row>
    <row r="1484" spans="1:6" ht="110.25" x14ac:dyDescent="0.25">
      <c r="A1484" s="26">
        <f>+'Key Dates'!$B$9-67</f>
        <v>46024</v>
      </c>
      <c r="B1484" s="26">
        <f>+'Key Dates'!$B$9-67</f>
        <v>46024</v>
      </c>
      <c r="C1484" s="43" t="s">
        <v>493</v>
      </c>
      <c r="D1484" s="29" t="s">
        <v>66</v>
      </c>
      <c r="E1484" s="30" t="s">
        <v>69</v>
      </c>
      <c r="F1484" s="30" t="s">
        <v>68</v>
      </c>
    </row>
    <row r="1485" spans="1:6" ht="110.25" x14ac:dyDescent="0.25">
      <c r="A1485" s="26">
        <f>+'Key Dates'!$B$9-67</f>
        <v>46024</v>
      </c>
      <c r="B1485" s="26">
        <f>+'Key Dates'!$B$9-67</f>
        <v>46024</v>
      </c>
      <c r="C1485" s="43" t="s">
        <v>493</v>
      </c>
      <c r="D1485" s="29" t="s">
        <v>66</v>
      </c>
      <c r="E1485" s="30" t="s">
        <v>70</v>
      </c>
      <c r="F1485" s="30" t="s">
        <v>68</v>
      </c>
    </row>
    <row r="1486" spans="1:6" ht="76.5" x14ac:dyDescent="0.25">
      <c r="A1486" s="26">
        <f>+'Key Dates'!$B$25</f>
        <v>46027</v>
      </c>
      <c r="B1486" s="26">
        <f>+'Key Dates'!$B$25</f>
        <v>46027</v>
      </c>
      <c r="C1486" s="42" t="s">
        <v>444</v>
      </c>
      <c r="D1486" s="27" t="s">
        <v>445</v>
      </c>
      <c r="E1486" s="28" t="s">
        <v>67</v>
      </c>
      <c r="F1486" s="28" t="s">
        <v>91</v>
      </c>
    </row>
    <row r="1487" spans="1:6" ht="76.5" x14ac:dyDescent="0.25">
      <c r="A1487" s="26">
        <f>+'Key Dates'!$B$25</f>
        <v>46027</v>
      </c>
      <c r="B1487" s="26">
        <f>+'Key Dates'!$B$25</f>
        <v>46027</v>
      </c>
      <c r="C1487" s="42" t="s">
        <v>444</v>
      </c>
      <c r="D1487" s="27" t="s">
        <v>445</v>
      </c>
      <c r="E1487" s="28" t="s">
        <v>69</v>
      </c>
      <c r="F1487" s="28" t="s">
        <v>91</v>
      </c>
    </row>
    <row r="1488" spans="1:6" ht="76.5" x14ac:dyDescent="0.25">
      <c r="A1488" s="26">
        <f>+'Key Dates'!$B$25</f>
        <v>46027</v>
      </c>
      <c r="B1488" s="26">
        <f>+'Key Dates'!$B$25</f>
        <v>46027</v>
      </c>
      <c r="C1488" s="42" t="s">
        <v>444</v>
      </c>
      <c r="D1488" s="27" t="s">
        <v>445</v>
      </c>
      <c r="E1488" s="28" t="s">
        <v>82</v>
      </c>
      <c r="F1488" s="28" t="s">
        <v>91</v>
      </c>
    </row>
    <row r="1489" spans="1:6" ht="76.5" x14ac:dyDescent="0.25">
      <c r="A1489" s="26">
        <f>+'Key Dates'!$B$25</f>
        <v>46027</v>
      </c>
      <c r="B1489" s="26">
        <f>+'Key Dates'!$B$25</f>
        <v>46027</v>
      </c>
      <c r="C1489" s="42" t="s">
        <v>444</v>
      </c>
      <c r="D1489" s="27" t="s">
        <v>445</v>
      </c>
      <c r="E1489" s="28" t="s">
        <v>81</v>
      </c>
      <c r="F1489" s="28" t="s">
        <v>91</v>
      </c>
    </row>
    <row r="1490" spans="1:6" ht="76.5" x14ac:dyDescent="0.25">
      <c r="A1490" s="26">
        <f>+'Key Dates'!$B$25</f>
        <v>46027</v>
      </c>
      <c r="B1490" s="26">
        <f>+'Key Dates'!$B$25</f>
        <v>46027</v>
      </c>
      <c r="C1490" s="42" t="s">
        <v>444</v>
      </c>
      <c r="D1490" s="27" t="s">
        <v>445</v>
      </c>
      <c r="E1490" s="28" t="s">
        <v>83</v>
      </c>
      <c r="F1490" s="28" t="s">
        <v>91</v>
      </c>
    </row>
    <row r="1491" spans="1:6" ht="76.5" x14ac:dyDescent="0.25">
      <c r="A1491" s="26">
        <f>+'Key Dates'!$B$25</f>
        <v>46027</v>
      </c>
      <c r="B1491" s="26">
        <f>+'Key Dates'!$B$25</f>
        <v>46027</v>
      </c>
      <c r="C1491" s="42" t="s">
        <v>444</v>
      </c>
      <c r="D1491" s="27" t="s">
        <v>445</v>
      </c>
      <c r="E1491" s="28" t="s">
        <v>84</v>
      </c>
      <c r="F1491" s="28" t="s">
        <v>91</v>
      </c>
    </row>
    <row r="1492" spans="1:6" ht="76.5" x14ac:dyDescent="0.25">
      <c r="A1492" s="26">
        <f>+'Key Dates'!$B$25</f>
        <v>46027</v>
      </c>
      <c r="B1492" s="26">
        <f>+'Key Dates'!$B$25</f>
        <v>46027</v>
      </c>
      <c r="C1492" s="42" t="s">
        <v>444</v>
      </c>
      <c r="D1492" s="27" t="s">
        <v>445</v>
      </c>
      <c r="E1492" s="28" t="s">
        <v>85</v>
      </c>
      <c r="F1492" s="28" t="s">
        <v>91</v>
      </c>
    </row>
    <row r="1493" spans="1:6" ht="89.25" x14ac:dyDescent="0.25">
      <c r="A1493" s="26">
        <f>+'Key Dates'!$B$25</f>
        <v>46027</v>
      </c>
      <c r="B1493" s="26">
        <f>+'Key Dates'!$B$25+60</f>
        <v>46087</v>
      </c>
      <c r="C1493" s="45" t="s">
        <v>677</v>
      </c>
      <c r="D1493" s="27" t="s">
        <v>446</v>
      </c>
      <c r="E1493" s="28" t="s">
        <v>67</v>
      </c>
      <c r="F1493" s="28" t="s">
        <v>74</v>
      </c>
    </row>
    <row r="1494" spans="1:6" ht="89.25" x14ac:dyDescent="0.25">
      <c r="A1494" s="26">
        <f>+'Key Dates'!$B$25</f>
        <v>46027</v>
      </c>
      <c r="B1494" s="26">
        <f>+'Key Dates'!$B$25+60</f>
        <v>46087</v>
      </c>
      <c r="C1494" s="45" t="s">
        <v>677</v>
      </c>
      <c r="D1494" s="27" t="s">
        <v>446</v>
      </c>
      <c r="E1494" s="28" t="s">
        <v>69</v>
      </c>
      <c r="F1494" s="28" t="s">
        <v>74</v>
      </c>
    </row>
    <row r="1495" spans="1:6" ht="89.25" x14ac:dyDescent="0.25">
      <c r="A1495" s="26">
        <f>+'Key Dates'!$B$25</f>
        <v>46027</v>
      </c>
      <c r="B1495" s="26">
        <f>+'Key Dates'!$B$25+60</f>
        <v>46087</v>
      </c>
      <c r="C1495" s="45" t="s">
        <v>677</v>
      </c>
      <c r="D1495" s="27" t="s">
        <v>446</v>
      </c>
      <c r="E1495" s="28" t="s">
        <v>81</v>
      </c>
      <c r="F1495" s="28" t="s">
        <v>74</v>
      </c>
    </row>
    <row r="1496" spans="1:6" ht="89.25" x14ac:dyDescent="0.25">
      <c r="A1496" s="26">
        <f>+'Key Dates'!$B$25</f>
        <v>46027</v>
      </c>
      <c r="B1496" s="26">
        <f>+'Key Dates'!$B$25+60</f>
        <v>46087</v>
      </c>
      <c r="C1496" s="45" t="s">
        <v>677</v>
      </c>
      <c r="D1496" s="27" t="s">
        <v>446</v>
      </c>
      <c r="E1496" s="28" t="s">
        <v>82</v>
      </c>
      <c r="F1496" s="28" t="s">
        <v>74</v>
      </c>
    </row>
    <row r="1497" spans="1:6" ht="157.5" x14ac:dyDescent="0.25">
      <c r="A1497" s="26">
        <f>+'Key Dates'!$B$36-35</f>
        <v>46028</v>
      </c>
      <c r="B1497" s="26">
        <f>+'Key Dates'!$B$36-1</f>
        <v>46062</v>
      </c>
      <c r="C1497" s="42" t="s">
        <v>447</v>
      </c>
      <c r="D1497" s="27" t="s">
        <v>98</v>
      </c>
      <c r="E1497" s="28" t="s">
        <v>99</v>
      </c>
      <c r="F1497" s="28" t="s">
        <v>68</v>
      </c>
    </row>
    <row r="1498" spans="1:6" ht="126" x14ac:dyDescent="0.25">
      <c r="A1498" s="26">
        <v>46030</v>
      </c>
      <c r="B1498" s="26">
        <v>46030</v>
      </c>
      <c r="C1498" s="44" t="s">
        <v>678</v>
      </c>
      <c r="D1498" s="27" t="s">
        <v>100</v>
      </c>
      <c r="E1498" s="28" t="s">
        <v>67</v>
      </c>
      <c r="F1498" s="28" t="s">
        <v>101</v>
      </c>
    </row>
    <row r="1499" spans="1:6" ht="126" x14ac:dyDescent="0.25">
      <c r="A1499" s="26">
        <v>46030</v>
      </c>
      <c r="B1499" s="26">
        <v>46030</v>
      </c>
      <c r="C1499" s="44" t="s">
        <v>678</v>
      </c>
      <c r="D1499" s="27" t="s">
        <v>100</v>
      </c>
      <c r="E1499" s="28" t="s">
        <v>69</v>
      </c>
      <c r="F1499" s="28" t="s">
        <v>101</v>
      </c>
    </row>
    <row r="1500" spans="1:6" ht="63" x14ac:dyDescent="0.25">
      <c r="A1500" s="26">
        <f>+'Key Dates'!$B$9-60</f>
        <v>46031</v>
      </c>
      <c r="B1500" s="26">
        <f>+'Key Dates'!$B$9-60</f>
        <v>46031</v>
      </c>
      <c r="C1500" s="42" t="s">
        <v>448</v>
      </c>
      <c r="D1500" s="27" t="s">
        <v>104</v>
      </c>
      <c r="E1500" s="28" t="s">
        <v>67</v>
      </c>
      <c r="F1500" s="28" t="s">
        <v>105</v>
      </c>
    </row>
    <row r="1501" spans="1:6" ht="63" x14ac:dyDescent="0.25">
      <c r="A1501" s="26">
        <f>+'Key Dates'!$B$9-60</f>
        <v>46031</v>
      </c>
      <c r="B1501" s="26">
        <f>+'Key Dates'!$B$9-60</f>
        <v>46031</v>
      </c>
      <c r="C1501" s="42" t="s">
        <v>448</v>
      </c>
      <c r="D1501" s="27" t="s">
        <v>104</v>
      </c>
      <c r="E1501" s="28" t="s">
        <v>69</v>
      </c>
      <c r="F1501" s="28" t="s">
        <v>105</v>
      </c>
    </row>
    <row r="1502" spans="1:6" ht="63" x14ac:dyDescent="0.25">
      <c r="A1502" s="26">
        <f>+'Key Dates'!$B$9-60</f>
        <v>46031</v>
      </c>
      <c r="B1502" s="26">
        <f>+'Key Dates'!$B$9-60</f>
        <v>46031</v>
      </c>
      <c r="C1502" s="42" t="s">
        <v>448</v>
      </c>
      <c r="D1502" s="27" t="s">
        <v>104</v>
      </c>
      <c r="E1502" s="28" t="s">
        <v>70</v>
      </c>
      <c r="F1502" s="28" t="s">
        <v>105</v>
      </c>
    </row>
    <row r="1503" spans="1:6" ht="110.25" x14ac:dyDescent="0.25">
      <c r="A1503" s="26">
        <f>+'Key Dates'!$B$9-60</f>
        <v>46031</v>
      </c>
      <c r="B1503" s="26">
        <f>+'Key Dates'!$B$9-60</f>
        <v>46031</v>
      </c>
      <c r="C1503" s="43" t="s">
        <v>679</v>
      </c>
      <c r="D1503" s="29" t="s">
        <v>492</v>
      </c>
      <c r="E1503" s="30" t="s">
        <v>67</v>
      </c>
      <c r="F1503" s="30" t="s">
        <v>101</v>
      </c>
    </row>
    <row r="1504" spans="1:6" ht="110.25" x14ac:dyDescent="0.25">
      <c r="A1504" s="26">
        <f>+'Key Dates'!$B$9-60</f>
        <v>46031</v>
      </c>
      <c r="B1504" s="26">
        <f>+'Key Dates'!$B$9-60</f>
        <v>46031</v>
      </c>
      <c r="C1504" s="43" t="s">
        <v>679</v>
      </c>
      <c r="D1504" s="29" t="s">
        <v>492</v>
      </c>
      <c r="E1504" s="30" t="s">
        <v>69</v>
      </c>
      <c r="F1504" s="30" t="s">
        <v>101</v>
      </c>
    </row>
    <row r="1505" spans="1:6" ht="110.25" x14ac:dyDescent="0.25">
      <c r="A1505" s="26">
        <f>+'Key Dates'!$B$9-60</f>
        <v>46031</v>
      </c>
      <c r="B1505" s="26">
        <f>+'Key Dates'!$B$9-60</f>
        <v>46031</v>
      </c>
      <c r="C1505" s="43" t="s">
        <v>679</v>
      </c>
      <c r="D1505" s="29" t="s">
        <v>492</v>
      </c>
      <c r="E1505" s="30" t="s">
        <v>70</v>
      </c>
      <c r="F1505" s="30" t="s">
        <v>101</v>
      </c>
    </row>
    <row r="1506" spans="1:6" ht="63" x14ac:dyDescent="0.25">
      <c r="A1506" s="26">
        <f>+'Key Dates'!$B$9-60</f>
        <v>46031</v>
      </c>
      <c r="B1506" s="26">
        <f>+'Key Dates'!$B$9-60</f>
        <v>46031</v>
      </c>
      <c r="C1506" s="42" t="s">
        <v>680</v>
      </c>
      <c r="D1506" s="27" t="s">
        <v>107</v>
      </c>
      <c r="E1506" s="28" t="s">
        <v>67</v>
      </c>
      <c r="F1506" s="28" t="s">
        <v>108</v>
      </c>
    </row>
    <row r="1507" spans="1:6" ht="63" x14ac:dyDescent="0.25">
      <c r="A1507" s="26">
        <f>+'Key Dates'!$B$9-60</f>
        <v>46031</v>
      </c>
      <c r="B1507" s="26">
        <f>+'Key Dates'!$B$9-60</f>
        <v>46031</v>
      </c>
      <c r="C1507" s="42" t="s">
        <v>680</v>
      </c>
      <c r="D1507" s="27" t="s">
        <v>107</v>
      </c>
      <c r="E1507" s="28" t="s">
        <v>69</v>
      </c>
      <c r="F1507" s="28" t="s">
        <v>108</v>
      </c>
    </row>
    <row r="1508" spans="1:6" ht="63" x14ac:dyDescent="0.25">
      <c r="A1508" s="26">
        <f>+'Key Dates'!$B$9-60</f>
        <v>46031</v>
      </c>
      <c r="B1508" s="26">
        <f>+'Key Dates'!$B$9-60</f>
        <v>46031</v>
      </c>
      <c r="C1508" s="42" t="s">
        <v>680</v>
      </c>
      <c r="D1508" s="27" t="s">
        <v>107</v>
      </c>
      <c r="E1508" s="28" t="s">
        <v>70</v>
      </c>
      <c r="F1508" s="28" t="s">
        <v>108</v>
      </c>
    </row>
    <row r="1509" spans="1:6" ht="47.25" x14ac:dyDescent="0.25">
      <c r="A1509" s="26">
        <f>+'Key Dates'!$B$9-56</f>
        <v>46035</v>
      </c>
      <c r="B1509" s="26">
        <f>+'Key Dates'!$B$9-56</f>
        <v>46035</v>
      </c>
      <c r="C1509" s="42" t="s">
        <v>681</v>
      </c>
      <c r="D1509" s="27" t="s">
        <v>73</v>
      </c>
      <c r="E1509" s="28" t="s">
        <v>67</v>
      </c>
      <c r="F1509" s="28" t="s">
        <v>74</v>
      </c>
    </row>
    <row r="1510" spans="1:6" ht="47.25" x14ac:dyDescent="0.25">
      <c r="A1510" s="26">
        <f>+'Key Dates'!$B$9-56</f>
        <v>46035</v>
      </c>
      <c r="B1510" s="26">
        <f>+'Key Dates'!$B$9-56</f>
        <v>46035</v>
      </c>
      <c r="C1510" s="42" t="s">
        <v>681</v>
      </c>
      <c r="D1510" s="27" t="s">
        <v>73</v>
      </c>
      <c r="E1510" s="28" t="s">
        <v>69</v>
      </c>
      <c r="F1510" s="28" t="s">
        <v>74</v>
      </c>
    </row>
    <row r="1511" spans="1:6" ht="47.25" x14ac:dyDescent="0.25">
      <c r="A1511" s="26">
        <f>+'Key Dates'!$B$9-56</f>
        <v>46035</v>
      </c>
      <c r="B1511" s="26">
        <f>+'Key Dates'!$B$9-56</f>
        <v>46035</v>
      </c>
      <c r="C1511" s="42" t="s">
        <v>681</v>
      </c>
      <c r="D1511" s="27" t="s">
        <v>73</v>
      </c>
      <c r="E1511" s="28" t="s">
        <v>70</v>
      </c>
      <c r="F1511" s="28" t="s">
        <v>74</v>
      </c>
    </row>
    <row r="1512" spans="1:6" ht="94.5" x14ac:dyDescent="0.25">
      <c r="A1512" s="26">
        <f>+'Key Dates'!$B$28-20</f>
        <v>46036</v>
      </c>
      <c r="B1512" s="26">
        <f>+'Key Dates'!$B$28-20</f>
        <v>46036</v>
      </c>
      <c r="C1512" s="42" t="s">
        <v>449</v>
      </c>
      <c r="D1512" s="27" t="s">
        <v>450</v>
      </c>
      <c r="E1512" s="28" t="s">
        <v>67</v>
      </c>
      <c r="F1512" s="28" t="s">
        <v>451</v>
      </c>
    </row>
    <row r="1513" spans="1:6" ht="94.5" x14ac:dyDescent="0.25">
      <c r="A1513" s="26">
        <f>+'Key Dates'!$B$28-20</f>
        <v>46036</v>
      </c>
      <c r="B1513" s="26">
        <f>+'Key Dates'!$B$28-20</f>
        <v>46036</v>
      </c>
      <c r="C1513" s="42" t="s">
        <v>449</v>
      </c>
      <c r="D1513" s="27" t="s">
        <v>450</v>
      </c>
      <c r="E1513" s="28" t="s">
        <v>79</v>
      </c>
      <c r="F1513" s="28" t="s">
        <v>451</v>
      </c>
    </row>
    <row r="1514" spans="1:6" ht="94.5" x14ac:dyDescent="0.25">
      <c r="A1514" s="26">
        <f>+'Key Dates'!$B$28-20</f>
        <v>46036</v>
      </c>
      <c r="B1514" s="26">
        <f>+'Key Dates'!$B$28-20</f>
        <v>46036</v>
      </c>
      <c r="C1514" s="42" t="s">
        <v>449</v>
      </c>
      <c r="D1514" s="27" t="s">
        <v>450</v>
      </c>
      <c r="E1514" s="28" t="s">
        <v>69</v>
      </c>
      <c r="F1514" s="28" t="s">
        <v>451</v>
      </c>
    </row>
    <row r="1515" spans="1:6" ht="94.5" x14ac:dyDescent="0.25">
      <c r="A1515" s="26">
        <f>+'Key Dates'!$B$28-20</f>
        <v>46036</v>
      </c>
      <c r="B1515" s="26">
        <f>+'Key Dates'!$B$28-20</f>
        <v>46036</v>
      </c>
      <c r="C1515" s="42" t="s">
        <v>449</v>
      </c>
      <c r="D1515" s="27" t="s">
        <v>450</v>
      </c>
      <c r="E1515" s="28" t="s">
        <v>81</v>
      </c>
      <c r="F1515" s="28" t="s">
        <v>451</v>
      </c>
    </row>
    <row r="1516" spans="1:6" ht="94.5" x14ac:dyDescent="0.25">
      <c r="A1516" s="26">
        <f>+'Key Dates'!$B$28-20</f>
        <v>46036</v>
      </c>
      <c r="B1516" s="26">
        <f>+'Key Dates'!$B$28-20</f>
        <v>46036</v>
      </c>
      <c r="C1516" s="42" t="s">
        <v>449</v>
      </c>
      <c r="D1516" s="27" t="s">
        <v>450</v>
      </c>
      <c r="E1516" s="28" t="s">
        <v>82</v>
      </c>
      <c r="F1516" s="28" t="s">
        <v>451</v>
      </c>
    </row>
    <row r="1517" spans="1:6" ht="94.5" x14ac:dyDescent="0.25">
      <c r="A1517" s="26">
        <f>+'Key Dates'!$B$28-20</f>
        <v>46036</v>
      </c>
      <c r="B1517" s="26">
        <f>+'Key Dates'!$B$28-20</f>
        <v>46036</v>
      </c>
      <c r="C1517" s="42" t="s">
        <v>449</v>
      </c>
      <c r="D1517" s="27" t="s">
        <v>450</v>
      </c>
      <c r="E1517" s="28" t="s">
        <v>70</v>
      </c>
      <c r="F1517" s="28" t="s">
        <v>451</v>
      </c>
    </row>
    <row r="1518" spans="1:6" ht="94.5" x14ac:dyDescent="0.25">
      <c r="A1518" s="26">
        <f>+'Key Dates'!$B$28-20</f>
        <v>46036</v>
      </c>
      <c r="B1518" s="26">
        <f>+'Key Dates'!$B$28-20</f>
        <v>46036</v>
      </c>
      <c r="C1518" s="42" t="s">
        <v>449</v>
      </c>
      <c r="D1518" s="27" t="s">
        <v>450</v>
      </c>
      <c r="E1518" s="28" t="s">
        <v>83</v>
      </c>
      <c r="F1518" s="28" t="s">
        <v>451</v>
      </c>
    </row>
    <row r="1519" spans="1:6" ht="94.5" x14ac:dyDescent="0.25">
      <c r="A1519" s="26">
        <v>46037</v>
      </c>
      <c r="B1519" s="26">
        <v>46037</v>
      </c>
      <c r="C1519" s="42" t="s">
        <v>452</v>
      </c>
      <c r="D1519" s="27" t="s">
        <v>453</v>
      </c>
      <c r="E1519" s="28" t="s">
        <v>67</v>
      </c>
      <c r="F1519" s="28" t="s">
        <v>68</v>
      </c>
    </row>
    <row r="1520" spans="1:6" ht="94.5" x14ac:dyDescent="0.25">
      <c r="A1520" s="26">
        <v>46037</v>
      </c>
      <c r="B1520" s="26">
        <v>46037</v>
      </c>
      <c r="C1520" s="42" t="s">
        <v>452</v>
      </c>
      <c r="D1520" s="27" t="s">
        <v>453</v>
      </c>
      <c r="E1520" s="28" t="s">
        <v>69</v>
      </c>
      <c r="F1520" s="28" t="s">
        <v>68</v>
      </c>
    </row>
    <row r="1521" spans="1:6" ht="47.25" x14ac:dyDescent="0.25">
      <c r="A1521" s="26">
        <f>+'Key Dates'!$B$9-54</f>
        <v>46037</v>
      </c>
      <c r="B1521" s="26">
        <f>+'Key Dates'!$B$9-54</f>
        <v>46037</v>
      </c>
      <c r="C1521" s="42" t="s">
        <v>454</v>
      </c>
      <c r="D1521" s="27" t="s">
        <v>116</v>
      </c>
      <c r="E1521" s="28" t="s">
        <v>67</v>
      </c>
      <c r="F1521" s="28" t="s">
        <v>74</v>
      </c>
    </row>
    <row r="1522" spans="1:6" ht="47.25" x14ac:dyDescent="0.25">
      <c r="A1522" s="26">
        <f>+'Key Dates'!$B$9-54</f>
        <v>46037</v>
      </c>
      <c r="B1522" s="26">
        <f>+'Key Dates'!$B$9-54</f>
        <v>46037</v>
      </c>
      <c r="C1522" s="42" t="s">
        <v>454</v>
      </c>
      <c r="D1522" s="27" t="s">
        <v>116</v>
      </c>
      <c r="E1522" s="28" t="s">
        <v>69</v>
      </c>
      <c r="F1522" s="28" t="s">
        <v>74</v>
      </c>
    </row>
    <row r="1523" spans="1:6" ht="47.25" x14ac:dyDescent="0.25">
      <c r="A1523" s="26">
        <f>+'Key Dates'!$B$9-54</f>
        <v>46037</v>
      </c>
      <c r="B1523" s="26">
        <f>+'Key Dates'!$B$9-54</f>
        <v>46037</v>
      </c>
      <c r="C1523" s="42" t="s">
        <v>454</v>
      </c>
      <c r="D1523" s="27" t="s">
        <v>116</v>
      </c>
      <c r="E1523" s="28" t="s">
        <v>70</v>
      </c>
      <c r="F1523" s="28" t="s">
        <v>74</v>
      </c>
    </row>
    <row r="1524" spans="1:6" ht="89.25" x14ac:dyDescent="0.25">
      <c r="A1524" s="26">
        <f>+'Key Dates'!$B$36-25</f>
        <v>46038</v>
      </c>
      <c r="B1524" s="26">
        <f>+'Key Dates'!$B$36-25</f>
        <v>46038</v>
      </c>
      <c r="C1524" s="42" t="s">
        <v>117</v>
      </c>
      <c r="D1524" s="27" t="s">
        <v>118</v>
      </c>
      <c r="E1524" s="28" t="s">
        <v>99</v>
      </c>
      <c r="F1524" s="28" t="s">
        <v>119</v>
      </c>
    </row>
    <row r="1525" spans="1:6" ht="89.25" x14ac:dyDescent="0.25">
      <c r="A1525" s="26">
        <f>+'Key Dates'!$B$36-25</f>
        <v>46038</v>
      </c>
      <c r="B1525" s="26">
        <f>+'Key Dates'!$B$36-25</f>
        <v>46038</v>
      </c>
      <c r="C1525" s="42" t="s">
        <v>120</v>
      </c>
      <c r="D1525" s="27" t="s">
        <v>121</v>
      </c>
      <c r="E1525" s="28" t="s">
        <v>99</v>
      </c>
      <c r="F1525" s="28" t="s">
        <v>122</v>
      </c>
    </row>
    <row r="1526" spans="1:6" ht="47.25" x14ac:dyDescent="0.25">
      <c r="A1526" s="26">
        <f>+'Key Dates'!$B$26</f>
        <v>46041</v>
      </c>
      <c r="B1526" s="26">
        <f>+'Key Dates'!$B$26</f>
        <v>46041</v>
      </c>
      <c r="C1526" s="44" t="s">
        <v>518</v>
      </c>
      <c r="D1526" s="27" t="s">
        <v>75</v>
      </c>
      <c r="E1526" s="28" t="s">
        <v>76</v>
      </c>
      <c r="F1526" s="28" t="s">
        <v>76</v>
      </c>
    </row>
    <row r="1527" spans="1:6" ht="126" x14ac:dyDescent="0.25">
      <c r="A1527" s="26">
        <f>+'Key Dates'!$B$9-50</f>
        <v>46041</v>
      </c>
      <c r="B1527" s="26">
        <f>+'Key Dates'!$B$9-50</f>
        <v>46041</v>
      </c>
      <c r="C1527" s="43" t="s">
        <v>494</v>
      </c>
      <c r="D1527" s="29" t="s">
        <v>123</v>
      </c>
      <c r="E1527" s="30" t="s">
        <v>67</v>
      </c>
      <c r="F1527" s="30" t="s">
        <v>68</v>
      </c>
    </row>
    <row r="1528" spans="1:6" ht="126" x14ac:dyDescent="0.25">
      <c r="A1528" s="26">
        <f>+'Key Dates'!$B$9-50</f>
        <v>46041</v>
      </c>
      <c r="B1528" s="26">
        <f>+'Key Dates'!$B$9-50</f>
        <v>46041</v>
      </c>
      <c r="C1528" s="43" t="s">
        <v>494</v>
      </c>
      <c r="D1528" s="29" t="s">
        <v>123</v>
      </c>
      <c r="E1528" s="30" t="s">
        <v>69</v>
      </c>
      <c r="F1528" s="30" t="s">
        <v>68</v>
      </c>
    </row>
    <row r="1529" spans="1:6" ht="126" x14ac:dyDescent="0.25">
      <c r="A1529" s="26">
        <f>+'Key Dates'!$B$9-50</f>
        <v>46041</v>
      </c>
      <c r="B1529" s="26">
        <f>+'Key Dates'!$B$9-50</f>
        <v>46041</v>
      </c>
      <c r="C1529" s="43" t="s">
        <v>494</v>
      </c>
      <c r="D1529" s="29" t="s">
        <v>123</v>
      </c>
      <c r="E1529" s="30" t="s">
        <v>70</v>
      </c>
      <c r="F1529" s="30" t="s">
        <v>68</v>
      </c>
    </row>
    <row r="1530" spans="1:6" ht="165.75" x14ac:dyDescent="0.25">
      <c r="A1530" s="26">
        <f>+'Key Dates'!$B$39-84</f>
        <v>46042</v>
      </c>
      <c r="B1530" s="26">
        <f>+'Key Dates'!$B$39-84</f>
        <v>46042</v>
      </c>
      <c r="C1530" s="43" t="s">
        <v>682</v>
      </c>
      <c r="D1530" s="29" t="s">
        <v>112</v>
      </c>
      <c r="E1530" s="30" t="s">
        <v>113</v>
      </c>
      <c r="F1530" s="30" t="s">
        <v>114</v>
      </c>
    </row>
    <row r="1531" spans="1:6" ht="89.25" x14ac:dyDescent="0.25">
      <c r="A1531" s="26">
        <f>+'Key Dates'!$B$36-21</f>
        <v>46042</v>
      </c>
      <c r="B1531" s="26">
        <f>+'Key Dates'!$B$36-21</f>
        <v>46042</v>
      </c>
      <c r="C1531" s="42" t="s">
        <v>124</v>
      </c>
      <c r="D1531" s="27" t="s">
        <v>125</v>
      </c>
      <c r="E1531" s="28" t="s">
        <v>99</v>
      </c>
      <c r="F1531" s="28" t="s">
        <v>101</v>
      </c>
    </row>
    <row r="1532" spans="1:6" ht="63" x14ac:dyDescent="0.25">
      <c r="A1532" s="26">
        <f>+'Key Dates'!$B$9-49</f>
        <v>46042</v>
      </c>
      <c r="B1532" s="26">
        <f>+'Key Dates'!$B$9-3</f>
        <v>46088</v>
      </c>
      <c r="C1532" s="43" t="s">
        <v>683</v>
      </c>
      <c r="D1532" s="29" t="s">
        <v>126</v>
      </c>
      <c r="E1532" s="30" t="s">
        <v>67</v>
      </c>
      <c r="F1532" s="30" t="s">
        <v>108</v>
      </c>
    </row>
    <row r="1533" spans="1:6" ht="63" x14ac:dyDescent="0.25">
      <c r="A1533" s="26">
        <f>+'Key Dates'!$B$9-49</f>
        <v>46042</v>
      </c>
      <c r="B1533" s="26">
        <f>+'Key Dates'!$B$9-3</f>
        <v>46088</v>
      </c>
      <c r="C1533" s="43" t="s">
        <v>683</v>
      </c>
      <c r="D1533" s="29" t="s">
        <v>126</v>
      </c>
      <c r="E1533" s="30" t="s">
        <v>69</v>
      </c>
      <c r="F1533" s="30" t="s">
        <v>108</v>
      </c>
    </row>
    <row r="1534" spans="1:6" ht="63" x14ac:dyDescent="0.25">
      <c r="A1534" s="26">
        <f>+'Key Dates'!$B$9-49</f>
        <v>46042</v>
      </c>
      <c r="B1534" s="26">
        <f>+'Key Dates'!$B$9-3</f>
        <v>46088</v>
      </c>
      <c r="C1534" s="43" t="s">
        <v>683</v>
      </c>
      <c r="D1534" s="29" t="s">
        <v>126</v>
      </c>
      <c r="E1534" s="30" t="s">
        <v>70</v>
      </c>
      <c r="F1534" s="30" t="s">
        <v>108</v>
      </c>
    </row>
    <row r="1535" spans="1:6" ht="89.25" x14ac:dyDescent="0.25">
      <c r="A1535" s="26">
        <f>+'Key Dates'!$B$36-20</f>
        <v>46043</v>
      </c>
      <c r="B1535" s="26">
        <f>+'Key Dates'!$B$36-20</f>
        <v>46043</v>
      </c>
      <c r="C1535" s="42" t="s">
        <v>127</v>
      </c>
      <c r="D1535" s="27" t="s">
        <v>128</v>
      </c>
      <c r="E1535" s="28" t="s">
        <v>99</v>
      </c>
      <c r="F1535" s="28" t="s">
        <v>101</v>
      </c>
    </row>
    <row r="1536" spans="1:6" ht="94.5" x14ac:dyDescent="0.25">
      <c r="A1536" s="26">
        <f>+'Key Dates'!$B$9-47</f>
        <v>46044</v>
      </c>
      <c r="B1536" s="26">
        <f>+'Key Dates'!$B$9-47</f>
        <v>46044</v>
      </c>
      <c r="C1536" s="43" t="s">
        <v>520</v>
      </c>
      <c r="D1536" s="29" t="s">
        <v>129</v>
      </c>
      <c r="E1536" s="30" t="s">
        <v>67</v>
      </c>
      <c r="F1536" s="30" t="s">
        <v>130</v>
      </c>
    </row>
    <row r="1537" spans="1:6" ht="94.5" x14ac:dyDescent="0.25">
      <c r="A1537" s="26">
        <f>+'Key Dates'!$B$9-47</f>
        <v>46044</v>
      </c>
      <c r="B1537" s="26">
        <f>+'Key Dates'!$B$9-47</f>
        <v>46044</v>
      </c>
      <c r="C1537" s="43" t="s">
        <v>520</v>
      </c>
      <c r="D1537" s="29" t="s">
        <v>129</v>
      </c>
      <c r="E1537" s="30" t="s">
        <v>69</v>
      </c>
      <c r="F1537" s="30" t="s">
        <v>130</v>
      </c>
    </row>
    <row r="1538" spans="1:6" ht="94.5" x14ac:dyDescent="0.25">
      <c r="A1538" s="26">
        <f>+'Key Dates'!$B$9-47</f>
        <v>46044</v>
      </c>
      <c r="B1538" s="26">
        <f>+'Key Dates'!$B$9-47</f>
        <v>46044</v>
      </c>
      <c r="C1538" s="43" t="s">
        <v>520</v>
      </c>
      <c r="D1538" s="29" t="s">
        <v>129</v>
      </c>
      <c r="E1538" s="30" t="s">
        <v>70</v>
      </c>
      <c r="F1538" s="30" t="s">
        <v>130</v>
      </c>
    </row>
    <row r="1539" spans="1:6" ht="110.25" x14ac:dyDescent="0.25">
      <c r="A1539" s="26">
        <f>+'Key Dates'!$B$9-46</f>
        <v>46045</v>
      </c>
      <c r="B1539" s="26">
        <f>+'Key Dates'!$B$9-46</f>
        <v>46045</v>
      </c>
      <c r="C1539" s="43" t="s">
        <v>521</v>
      </c>
      <c r="D1539" s="29" t="s">
        <v>131</v>
      </c>
      <c r="E1539" s="30" t="s">
        <v>67</v>
      </c>
      <c r="F1539" s="30" t="s">
        <v>68</v>
      </c>
    </row>
    <row r="1540" spans="1:6" ht="110.25" x14ac:dyDescent="0.25">
      <c r="A1540" s="26">
        <f>+'Key Dates'!$B$9-46</f>
        <v>46045</v>
      </c>
      <c r="B1540" s="26">
        <f>+'Key Dates'!$B$9-46</f>
        <v>46045</v>
      </c>
      <c r="C1540" s="43" t="s">
        <v>521</v>
      </c>
      <c r="D1540" s="29" t="s">
        <v>131</v>
      </c>
      <c r="E1540" s="30" t="s">
        <v>455</v>
      </c>
      <c r="F1540" s="30" t="s">
        <v>68</v>
      </c>
    </row>
    <row r="1541" spans="1:6" ht="110.25" x14ac:dyDescent="0.25">
      <c r="A1541" s="26">
        <f>+'Key Dates'!$B$9-46</f>
        <v>46045</v>
      </c>
      <c r="B1541" s="26">
        <f>+'Key Dates'!$B$9-46</f>
        <v>46045</v>
      </c>
      <c r="C1541" s="43" t="s">
        <v>521</v>
      </c>
      <c r="D1541" s="29" t="s">
        <v>131</v>
      </c>
      <c r="E1541" s="30" t="s">
        <v>70</v>
      </c>
      <c r="F1541" s="30" t="s">
        <v>68</v>
      </c>
    </row>
    <row r="1542" spans="1:6" ht="157.5" x14ac:dyDescent="0.25">
      <c r="A1542" s="26">
        <f>+'Key Dates'!$B$9-46</f>
        <v>46045</v>
      </c>
      <c r="B1542" s="26">
        <f>+'Key Dates'!$B$9-46</f>
        <v>46045</v>
      </c>
      <c r="C1542" s="43" t="s">
        <v>684</v>
      </c>
      <c r="D1542" s="29" t="s">
        <v>136</v>
      </c>
      <c r="E1542" s="28" t="s">
        <v>67</v>
      </c>
      <c r="F1542" s="28" t="s">
        <v>68</v>
      </c>
    </row>
    <row r="1543" spans="1:6" ht="157.5" x14ac:dyDescent="0.25">
      <c r="A1543" s="26">
        <f>+'Key Dates'!$B$9-46</f>
        <v>46045</v>
      </c>
      <c r="B1543" s="26">
        <f>+'Key Dates'!$B$9-46</f>
        <v>46045</v>
      </c>
      <c r="C1543" s="43" t="s">
        <v>684</v>
      </c>
      <c r="D1543" s="29" t="s">
        <v>136</v>
      </c>
      <c r="E1543" s="28" t="s">
        <v>69</v>
      </c>
      <c r="F1543" s="28" t="s">
        <v>68</v>
      </c>
    </row>
    <row r="1544" spans="1:6" ht="157.5" x14ac:dyDescent="0.25">
      <c r="A1544" s="26">
        <f>+'Key Dates'!$B$9-46</f>
        <v>46045</v>
      </c>
      <c r="B1544" s="26">
        <f>+'Key Dates'!$B$9-46</f>
        <v>46045</v>
      </c>
      <c r="C1544" s="43" t="s">
        <v>684</v>
      </c>
      <c r="D1544" s="29" t="s">
        <v>136</v>
      </c>
      <c r="E1544" s="28" t="s">
        <v>70</v>
      </c>
      <c r="F1544" s="28" t="s">
        <v>68</v>
      </c>
    </row>
    <row r="1545" spans="1:6" ht="173.25" x14ac:dyDescent="0.25">
      <c r="A1545" s="26">
        <f>+'Key Dates'!$B$9-46</f>
        <v>46045</v>
      </c>
      <c r="B1545" s="26">
        <f>+'Key Dates'!$B$9-46</f>
        <v>46045</v>
      </c>
      <c r="C1545" s="42" t="s">
        <v>456</v>
      </c>
      <c r="D1545" s="27" t="s">
        <v>138</v>
      </c>
      <c r="E1545" s="28" t="s">
        <v>67</v>
      </c>
      <c r="F1545" s="28" t="s">
        <v>284</v>
      </c>
    </row>
    <row r="1546" spans="1:6" ht="173.25" x14ac:dyDescent="0.25">
      <c r="A1546" s="26">
        <f>+'Key Dates'!$B$9-46</f>
        <v>46045</v>
      </c>
      <c r="B1546" s="26">
        <f>+'Key Dates'!$B$9-46</f>
        <v>46045</v>
      </c>
      <c r="C1546" s="42" t="s">
        <v>456</v>
      </c>
      <c r="D1546" s="27" t="s">
        <v>138</v>
      </c>
      <c r="E1546" s="28" t="s">
        <v>69</v>
      </c>
      <c r="F1546" s="28" t="s">
        <v>284</v>
      </c>
    </row>
    <row r="1547" spans="1:6" ht="173.25" x14ac:dyDescent="0.25">
      <c r="A1547" s="26">
        <f>+'Key Dates'!$B$9-46</f>
        <v>46045</v>
      </c>
      <c r="B1547" s="26">
        <f>+'Key Dates'!$B$9-46</f>
        <v>46045</v>
      </c>
      <c r="C1547" s="42" t="s">
        <v>456</v>
      </c>
      <c r="D1547" s="27" t="s">
        <v>138</v>
      </c>
      <c r="E1547" s="28" t="s">
        <v>70</v>
      </c>
      <c r="F1547" s="28" t="s">
        <v>284</v>
      </c>
    </row>
    <row r="1548" spans="1:6" ht="94.5" x14ac:dyDescent="0.25">
      <c r="A1548" s="26">
        <f>+'Key Dates'!$B$9-46</f>
        <v>46045</v>
      </c>
      <c r="B1548" s="26">
        <f>+'Key Dates'!$B$9-46</f>
        <v>46045</v>
      </c>
      <c r="C1548" s="42" t="s">
        <v>457</v>
      </c>
      <c r="D1548" s="27" t="s">
        <v>140</v>
      </c>
      <c r="E1548" s="28" t="s">
        <v>67</v>
      </c>
      <c r="F1548" s="28" t="s">
        <v>68</v>
      </c>
    </row>
    <row r="1549" spans="1:6" ht="94.5" x14ac:dyDescent="0.25">
      <c r="A1549" s="26">
        <f>+'Key Dates'!$B$9-46</f>
        <v>46045</v>
      </c>
      <c r="B1549" s="26">
        <f>+'Key Dates'!$B$9-46</f>
        <v>46045</v>
      </c>
      <c r="C1549" s="42" t="s">
        <v>457</v>
      </c>
      <c r="D1549" s="27" t="s">
        <v>140</v>
      </c>
      <c r="E1549" s="28" t="s">
        <v>69</v>
      </c>
      <c r="F1549" s="28" t="s">
        <v>68</v>
      </c>
    </row>
    <row r="1550" spans="1:6" ht="94.5" x14ac:dyDescent="0.25">
      <c r="A1550" s="26">
        <f>+'Key Dates'!$B$9-46</f>
        <v>46045</v>
      </c>
      <c r="B1550" s="26">
        <f>+'Key Dates'!$B$9-46</f>
        <v>46045</v>
      </c>
      <c r="C1550" s="42" t="s">
        <v>457</v>
      </c>
      <c r="D1550" s="27" t="s">
        <v>140</v>
      </c>
      <c r="E1550" s="28" t="s">
        <v>70</v>
      </c>
      <c r="F1550" s="28" t="s">
        <v>68</v>
      </c>
    </row>
    <row r="1551" spans="1:6" ht="189" x14ac:dyDescent="0.25">
      <c r="A1551" s="26">
        <f>+'Key Dates'!$B$9-46</f>
        <v>46045</v>
      </c>
      <c r="B1551" s="26">
        <f>+'Key Dates'!$B$9-46</f>
        <v>46045</v>
      </c>
      <c r="C1551" s="42" t="s">
        <v>685</v>
      </c>
      <c r="D1551" s="27" t="s">
        <v>142</v>
      </c>
      <c r="E1551" s="28" t="s">
        <v>67</v>
      </c>
      <c r="F1551" s="28" t="s">
        <v>68</v>
      </c>
    </row>
    <row r="1552" spans="1:6" ht="189" x14ac:dyDescent="0.25">
      <c r="A1552" s="26">
        <f>+'Key Dates'!$B$9-46</f>
        <v>46045</v>
      </c>
      <c r="B1552" s="26">
        <f>+'Key Dates'!$B$9-46</f>
        <v>46045</v>
      </c>
      <c r="C1552" s="42" t="s">
        <v>685</v>
      </c>
      <c r="D1552" s="27" t="s">
        <v>142</v>
      </c>
      <c r="E1552" s="28" t="s">
        <v>69</v>
      </c>
      <c r="F1552" s="28" t="s">
        <v>68</v>
      </c>
    </row>
    <row r="1553" spans="1:6" ht="189" x14ac:dyDescent="0.25">
      <c r="A1553" s="26">
        <f>+'Key Dates'!$B$9-46</f>
        <v>46045</v>
      </c>
      <c r="B1553" s="26">
        <f>+'Key Dates'!$B$9-46</f>
        <v>46045</v>
      </c>
      <c r="C1553" s="42" t="s">
        <v>685</v>
      </c>
      <c r="D1553" s="27" t="s">
        <v>142</v>
      </c>
      <c r="E1553" s="28" t="s">
        <v>70</v>
      </c>
      <c r="F1553" s="28" t="s">
        <v>68</v>
      </c>
    </row>
    <row r="1554" spans="1:6" ht="126" x14ac:dyDescent="0.25">
      <c r="A1554" s="26">
        <f>+'Key Dates'!$B$9-46</f>
        <v>46045</v>
      </c>
      <c r="B1554" s="26">
        <f>+'Key Dates'!$B$9-46</f>
        <v>46045</v>
      </c>
      <c r="C1554" s="43" t="s">
        <v>506</v>
      </c>
      <c r="D1554" s="29" t="s">
        <v>123</v>
      </c>
      <c r="E1554" s="30" t="s">
        <v>67</v>
      </c>
      <c r="F1554" s="30" t="s">
        <v>68</v>
      </c>
    </row>
    <row r="1555" spans="1:6" ht="126" x14ac:dyDescent="0.25">
      <c r="A1555" s="26">
        <f>+'Key Dates'!$B$9-46</f>
        <v>46045</v>
      </c>
      <c r="B1555" s="26">
        <f>+'Key Dates'!$B$9-46</f>
        <v>46045</v>
      </c>
      <c r="C1555" s="43" t="s">
        <v>506</v>
      </c>
      <c r="D1555" s="29" t="s">
        <v>123</v>
      </c>
      <c r="E1555" s="30" t="s">
        <v>69</v>
      </c>
      <c r="F1555" s="30" t="s">
        <v>68</v>
      </c>
    </row>
    <row r="1556" spans="1:6" ht="126" x14ac:dyDescent="0.25">
      <c r="A1556" s="26">
        <f>+'Key Dates'!$B$9-46</f>
        <v>46045</v>
      </c>
      <c r="B1556" s="26">
        <f>+'Key Dates'!$B$9-46</f>
        <v>46045</v>
      </c>
      <c r="C1556" s="43" t="s">
        <v>506</v>
      </c>
      <c r="D1556" s="29" t="s">
        <v>123</v>
      </c>
      <c r="E1556" s="30" t="s">
        <v>70</v>
      </c>
      <c r="F1556" s="30" t="s">
        <v>68</v>
      </c>
    </row>
    <row r="1557" spans="1:6" ht="204.75" x14ac:dyDescent="0.25">
      <c r="A1557" s="26">
        <f>+'Key Dates'!$B$9-46</f>
        <v>46045</v>
      </c>
      <c r="B1557" s="26">
        <f>+'Key Dates'!$B$9-14</f>
        <v>46077</v>
      </c>
      <c r="C1557" s="43" t="s">
        <v>137</v>
      </c>
      <c r="D1557" s="29" t="s">
        <v>138</v>
      </c>
      <c r="E1557" s="30" t="s">
        <v>67</v>
      </c>
      <c r="F1557" s="30" t="s">
        <v>72</v>
      </c>
    </row>
    <row r="1558" spans="1:6" ht="204.75" x14ac:dyDescent="0.25">
      <c r="A1558" s="26">
        <f>+'Key Dates'!$B$9-46</f>
        <v>46045</v>
      </c>
      <c r="B1558" s="26">
        <f>+'Key Dates'!$B$9-14</f>
        <v>46077</v>
      </c>
      <c r="C1558" s="43" t="s">
        <v>137</v>
      </c>
      <c r="D1558" s="29" t="s">
        <v>138</v>
      </c>
      <c r="E1558" s="30" t="s">
        <v>69</v>
      </c>
      <c r="F1558" s="30" t="s">
        <v>72</v>
      </c>
    </row>
    <row r="1559" spans="1:6" ht="204.75" x14ac:dyDescent="0.25">
      <c r="A1559" s="26">
        <f>+'Key Dates'!$B$9-46</f>
        <v>46045</v>
      </c>
      <c r="B1559" s="26">
        <f>+'Key Dates'!$B$9-14</f>
        <v>46077</v>
      </c>
      <c r="C1559" s="43" t="s">
        <v>137</v>
      </c>
      <c r="D1559" s="29" t="s">
        <v>138</v>
      </c>
      <c r="E1559" s="30" t="s">
        <v>70</v>
      </c>
      <c r="F1559" s="30" t="s">
        <v>72</v>
      </c>
    </row>
    <row r="1560" spans="1:6" ht="78.75" x14ac:dyDescent="0.25">
      <c r="A1560" s="26">
        <f>+'Key Dates'!$B$9-46</f>
        <v>46045</v>
      </c>
      <c r="B1560" s="26">
        <f>+'Key Dates'!$B$9-1</f>
        <v>46090</v>
      </c>
      <c r="C1560" s="47" t="s">
        <v>686</v>
      </c>
      <c r="D1560" s="29" t="s">
        <v>140</v>
      </c>
      <c r="E1560" s="30" t="s">
        <v>67</v>
      </c>
      <c r="F1560" s="30" t="s">
        <v>68</v>
      </c>
    </row>
    <row r="1561" spans="1:6" ht="78.75" x14ac:dyDescent="0.25">
      <c r="A1561" s="26">
        <f>+'Key Dates'!$B$9-46</f>
        <v>46045</v>
      </c>
      <c r="B1561" s="26">
        <f>+'Key Dates'!$B$9-1</f>
        <v>46090</v>
      </c>
      <c r="C1561" s="47" t="s">
        <v>686</v>
      </c>
      <c r="D1561" s="29" t="s">
        <v>140</v>
      </c>
      <c r="E1561" s="30" t="s">
        <v>69</v>
      </c>
      <c r="F1561" s="30" t="s">
        <v>68</v>
      </c>
    </row>
    <row r="1562" spans="1:6" ht="78.75" x14ac:dyDescent="0.25">
      <c r="A1562" s="26">
        <f>+'Key Dates'!$B$9-46</f>
        <v>46045</v>
      </c>
      <c r="B1562" s="26">
        <f>+'Key Dates'!$B$9-1</f>
        <v>46090</v>
      </c>
      <c r="C1562" s="47" t="s">
        <v>686</v>
      </c>
      <c r="D1562" s="29" t="s">
        <v>140</v>
      </c>
      <c r="E1562" s="30" t="s">
        <v>70</v>
      </c>
      <c r="F1562" s="30" t="s">
        <v>68</v>
      </c>
    </row>
    <row r="1563" spans="1:6" s="37" customFormat="1" ht="141.75" x14ac:dyDescent="0.25">
      <c r="A1563" s="26">
        <f>+'Key Dates'!$B$9-46</f>
        <v>46045</v>
      </c>
      <c r="B1563" s="26">
        <f>+'Key Dates'!$B$9</f>
        <v>46091</v>
      </c>
      <c r="C1563" s="43" t="s">
        <v>143</v>
      </c>
      <c r="D1563" s="29" t="s">
        <v>144</v>
      </c>
      <c r="E1563" s="30" t="s">
        <v>67</v>
      </c>
      <c r="F1563" s="30" t="s">
        <v>130</v>
      </c>
    </row>
    <row r="1564" spans="1:6" s="37" customFormat="1" ht="141.75" x14ac:dyDescent="0.25">
      <c r="A1564" s="26">
        <f>+'Key Dates'!$B$9-46</f>
        <v>46045</v>
      </c>
      <c r="B1564" s="26">
        <f>+'Key Dates'!$B$9</f>
        <v>46091</v>
      </c>
      <c r="C1564" s="43" t="s">
        <v>143</v>
      </c>
      <c r="D1564" s="29" t="s">
        <v>144</v>
      </c>
      <c r="E1564" s="30" t="s">
        <v>69</v>
      </c>
      <c r="F1564" s="30" t="s">
        <v>130</v>
      </c>
    </row>
    <row r="1565" spans="1:6" s="37" customFormat="1" ht="141.75" x14ac:dyDescent="0.25">
      <c r="A1565" s="26">
        <f>+'Key Dates'!$B$9-46</f>
        <v>46045</v>
      </c>
      <c r="B1565" s="26">
        <f>+'Key Dates'!$B$9</f>
        <v>46091</v>
      </c>
      <c r="C1565" s="43" t="s">
        <v>143</v>
      </c>
      <c r="D1565" s="29" t="s">
        <v>144</v>
      </c>
      <c r="E1565" s="30" t="s">
        <v>70</v>
      </c>
      <c r="F1565" s="30" t="s">
        <v>130</v>
      </c>
    </row>
    <row r="1566" spans="1:6" ht="78.75" x14ac:dyDescent="0.25">
      <c r="A1566" s="26">
        <f>+'Key Dates'!$B$9-46</f>
        <v>46045</v>
      </c>
      <c r="B1566" s="26">
        <f>+'Key Dates'!$B$9</f>
        <v>46091</v>
      </c>
      <c r="C1566" s="43" t="s">
        <v>458</v>
      </c>
      <c r="D1566" s="29" t="s">
        <v>459</v>
      </c>
      <c r="E1566" s="30" t="s">
        <v>67</v>
      </c>
      <c r="F1566" s="30" t="s">
        <v>130</v>
      </c>
    </row>
    <row r="1567" spans="1:6" ht="78.75" x14ac:dyDescent="0.25">
      <c r="A1567" s="26">
        <f>+'Key Dates'!$B$9-46</f>
        <v>46045</v>
      </c>
      <c r="B1567" s="26">
        <f>+'Key Dates'!$B$9</f>
        <v>46091</v>
      </c>
      <c r="C1567" s="43" t="s">
        <v>458</v>
      </c>
      <c r="D1567" s="29" t="s">
        <v>459</v>
      </c>
      <c r="E1567" s="30" t="s">
        <v>69</v>
      </c>
      <c r="F1567" s="30" t="s">
        <v>130</v>
      </c>
    </row>
    <row r="1568" spans="1:6" ht="78.75" x14ac:dyDescent="0.25">
      <c r="A1568" s="26">
        <f>+'Key Dates'!$B$9-46</f>
        <v>46045</v>
      </c>
      <c r="B1568" s="26">
        <f>+'Key Dates'!$B$9</f>
        <v>46091</v>
      </c>
      <c r="C1568" s="43" t="s">
        <v>458</v>
      </c>
      <c r="D1568" s="29" t="s">
        <v>459</v>
      </c>
      <c r="E1568" s="30" t="s">
        <v>70</v>
      </c>
      <c r="F1568" s="30" t="s">
        <v>130</v>
      </c>
    </row>
    <row r="1569" spans="1:6" ht="78.75" x14ac:dyDescent="0.25">
      <c r="A1569" s="26">
        <f>+'Key Dates'!$B$9-46</f>
        <v>46045</v>
      </c>
      <c r="B1569" s="26">
        <f>+'Key Dates'!$B$9</f>
        <v>46091</v>
      </c>
      <c r="C1569" s="42" t="s">
        <v>522</v>
      </c>
      <c r="D1569" s="27" t="s">
        <v>145</v>
      </c>
      <c r="E1569" s="28" t="s">
        <v>67</v>
      </c>
      <c r="F1569" s="28" t="s">
        <v>101</v>
      </c>
    </row>
    <row r="1570" spans="1:6" ht="78.75" x14ac:dyDescent="0.25">
      <c r="A1570" s="26">
        <f>+'Key Dates'!$B$9-46</f>
        <v>46045</v>
      </c>
      <c r="B1570" s="26">
        <f>+'Key Dates'!$B$9</f>
        <v>46091</v>
      </c>
      <c r="C1570" s="42" t="s">
        <v>522</v>
      </c>
      <c r="D1570" s="27" t="s">
        <v>145</v>
      </c>
      <c r="E1570" s="28" t="s">
        <v>69</v>
      </c>
      <c r="F1570" s="28" t="s">
        <v>101</v>
      </c>
    </row>
    <row r="1571" spans="1:6" ht="78.75" x14ac:dyDescent="0.25">
      <c r="A1571" s="26">
        <f>+'Key Dates'!$B$9-46</f>
        <v>46045</v>
      </c>
      <c r="B1571" s="26">
        <f>+'Key Dates'!$B$9</f>
        <v>46091</v>
      </c>
      <c r="C1571" s="42" t="s">
        <v>522</v>
      </c>
      <c r="D1571" s="27" t="s">
        <v>145</v>
      </c>
      <c r="E1571" s="28" t="s">
        <v>70</v>
      </c>
      <c r="F1571" s="28" t="s">
        <v>101</v>
      </c>
    </row>
    <row r="1572" spans="1:6" ht="173.25" x14ac:dyDescent="0.25">
      <c r="A1572" s="26">
        <f>+'Key Dates'!$B$9-46</f>
        <v>46045</v>
      </c>
      <c r="B1572" s="26">
        <f>+'Key Dates'!$B$9+1</f>
        <v>46092</v>
      </c>
      <c r="C1572" s="47" t="s">
        <v>687</v>
      </c>
      <c r="D1572" s="29" t="s">
        <v>460</v>
      </c>
      <c r="E1572" s="30" t="s">
        <v>67</v>
      </c>
      <c r="F1572" s="30" t="s">
        <v>130</v>
      </c>
    </row>
    <row r="1573" spans="1:6" ht="173.25" x14ac:dyDescent="0.25">
      <c r="A1573" s="26">
        <f>+'Key Dates'!$B$9-46</f>
        <v>46045</v>
      </c>
      <c r="B1573" s="26">
        <f>+'Key Dates'!$B$9+1</f>
        <v>46092</v>
      </c>
      <c r="C1573" s="47" t="s">
        <v>687</v>
      </c>
      <c r="D1573" s="29" t="s">
        <v>460</v>
      </c>
      <c r="E1573" s="30" t="s">
        <v>69</v>
      </c>
      <c r="F1573" s="30" t="s">
        <v>130</v>
      </c>
    </row>
    <row r="1574" spans="1:6" ht="173.25" x14ac:dyDescent="0.25">
      <c r="A1574" s="26">
        <f>+'Key Dates'!$B$9-46</f>
        <v>46045</v>
      </c>
      <c r="B1574" s="26">
        <f>+'Key Dates'!$B$9+1</f>
        <v>46092</v>
      </c>
      <c r="C1574" s="47" t="s">
        <v>687</v>
      </c>
      <c r="D1574" s="29" t="s">
        <v>460</v>
      </c>
      <c r="E1574" s="30" t="s">
        <v>70</v>
      </c>
      <c r="F1574" s="30" t="s">
        <v>130</v>
      </c>
    </row>
    <row r="1575" spans="1:6" ht="47.25" x14ac:dyDescent="0.25">
      <c r="A1575" s="26">
        <f>+'Key Dates'!$B$28-10</f>
        <v>46046</v>
      </c>
      <c r="B1575" s="26">
        <f>+'Key Dates'!$B$28-10</f>
        <v>46046</v>
      </c>
      <c r="C1575" s="42" t="s">
        <v>461</v>
      </c>
      <c r="D1575" s="27" t="s">
        <v>462</v>
      </c>
      <c r="E1575" s="28" t="s">
        <v>67</v>
      </c>
      <c r="F1575" s="28" t="s">
        <v>451</v>
      </c>
    </row>
    <row r="1576" spans="1:6" ht="47.25" x14ac:dyDescent="0.25">
      <c r="A1576" s="26">
        <f>+'Key Dates'!$B$28-10</f>
        <v>46046</v>
      </c>
      <c r="B1576" s="26">
        <f>+'Key Dates'!$B$28-10</f>
        <v>46046</v>
      </c>
      <c r="C1576" s="42" t="s">
        <v>461</v>
      </c>
      <c r="D1576" s="27" t="s">
        <v>462</v>
      </c>
      <c r="E1576" s="28" t="s">
        <v>79</v>
      </c>
      <c r="F1576" s="28" t="s">
        <v>451</v>
      </c>
    </row>
    <row r="1577" spans="1:6" ht="47.25" x14ac:dyDescent="0.25">
      <c r="A1577" s="26">
        <f>+'Key Dates'!$B$28-10</f>
        <v>46046</v>
      </c>
      <c r="B1577" s="26">
        <f>+'Key Dates'!$B$28-10</f>
        <v>46046</v>
      </c>
      <c r="C1577" s="42" t="s">
        <v>461</v>
      </c>
      <c r="D1577" s="27" t="s">
        <v>462</v>
      </c>
      <c r="E1577" s="28" t="s">
        <v>69</v>
      </c>
      <c r="F1577" s="28" t="s">
        <v>451</v>
      </c>
    </row>
    <row r="1578" spans="1:6" ht="47.25" x14ac:dyDescent="0.25">
      <c r="A1578" s="26">
        <f>+'Key Dates'!$B$28-10</f>
        <v>46046</v>
      </c>
      <c r="B1578" s="26">
        <f>+'Key Dates'!$B$28-10</f>
        <v>46046</v>
      </c>
      <c r="C1578" s="42" t="s">
        <v>461</v>
      </c>
      <c r="D1578" s="27" t="s">
        <v>462</v>
      </c>
      <c r="E1578" s="28" t="s">
        <v>81</v>
      </c>
      <c r="F1578" s="28" t="s">
        <v>451</v>
      </c>
    </row>
    <row r="1579" spans="1:6" ht="47.25" x14ac:dyDescent="0.25">
      <c r="A1579" s="26">
        <f>+'Key Dates'!$B$28-10</f>
        <v>46046</v>
      </c>
      <c r="B1579" s="26">
        <f>+'Key Dates'!$B$28-10</f>
        <v>46046</v>
      </c>
      <c r="C1579" s="42" t="s">
        <v>461</v>
      </c>
      <c r="D1579" s="27" t="s">
        <v>462</v>
      </c>
      <c r="E1579" s="28" t="s">
        <v>82</v>
      </c>
      <c r="F1579" s="28" t="s">
        <v>451</v>
      </c>
    </row>
    <row r="1580" spans="1:6" ht="47.25" x14ac:dyDescent="0.25">
      <c r="A1580" s="26">
        <f>+'Key Dates'!$B$28-10</f>
        <v>46046</v>
      </c>
      <c r="B1580" s="26">
        <f>+'Key Dates'!$B$28-10</f>
        <v>46046</v>
      </c>
      <c r="C1580" s="42" t="s">
        <v>461</v>
      </c>
      <c r="D1580" s="27" t="s">
        <v>462</v>
      </c>
      <c r="E1580" s="28" t="s">
        <v>70</v>
      </c>
      <c r="F1580" s="28" t="s">
        <v>451</v>
      </c>
    </row>
    <row r="1581" spans="1:6" ht="47.25" x14ac:dyDescent="0.25">
      <c r="A1581" s="26">
        <f>+'Key Dates'!$B$28-10</f>
        <v>46046</v>
      </c>
      <c r="B1581" s="26">
        <f>+'Key Dates'!$B$28-10</f>
        <v>46046</v>
      </c>
      <c r="C1581" s="42" t="s">
        <v>461</v>
      </c>
      <c r="D1581" s="27" t="s">
        <v>462</v>
      </c>
      <c r="E1581" s="28" t="s">
        <v>83</v>
      </c>
      <c r="F1581" s="28" t="s">
        <v>451</v>
      </c>
    </row>
    <row r="1582" spans="1:6" ht="157.5" x14ac:dyDescent="0.25">
      <c r="A1582" s="26">
        <f>+'Key Dates'!$B$28-10</f>
        <v>46046</v>
      </c>
      <c r="B1582" s="26">
        <f>+'Key Dates'!$B$28-10</f>
        <v>46046</v>
      </c>
      <c r="C1582" s="43" t="s">
        <v>688</v>
      </c>
      <c r="D1582" s="29" t="s">
        <v>463</v>
      </c>
      <c r="E1582" s="30" t="s">
        <v>67</v>
      </c>
      <c r="F1582" s="30" t="s">
        <v>451</v>
      </c>
    </row>
    <row r="1583" spans="1:6" ht="157.5" x14ac:dyDescent="0.25">
      <c r="A1583" s="26">
        <f>+'Key Dates'!$B$28-10</f>
        <v>46046</v>
      </c>
      <c r="B1583" s="26">
        <f>+'Key Dates'!$B$28-10</f>
        <v>46046</v>
      </c>
      <c r="C1583" s="43" t="s">
        <v>688</v>
      </c>
      <c r="D1583" s="29" t="s">
        <v>463</v>
      </c>
      <c r="E1583" s="30" t="s">
        <v>79</v>
      </c>
      <c r="F1583" s="30" t="s">
        <v>451</v>
      </c>
    </row>
    <row r="1584" spans="1:6" ht="157.5" x14ac:dyDescent="0.25">
      <c r="A1584" s="26">
        <f>+'Key Dates'!$B$28-10</f>
        <v>46046</v>
      </c>
      <c r="B1584" s="26">
        <f>+'Key Dates'!$B$28-10</f>
        <v>46046</v>
      </c>
      <c r="C1584" s="43" t="s">
        <v>688</v>
      </c>
      <c r="D1584" s="29" t="s">
        <v>463</v>
      </c>
      <c r="E1584" s="30" t="s">
        <v>69</v>
      </c>
      <c r="F1584" s="30" t="s">
        <v>451</v>
      </c>
    </row>
    <row r="1585" spans="1:6" ht="157.5" x14ac:dyDescent="0.25">
      <c r="A1585" s="26">
        <f>+'Key Dates'!$B$28-10</f>
        <v>46046</v>
      </c>
      <c r="B1585" s="26">
        <f>+'Key Dates'!$B$28-10</f>
        <v>46046</v>
      </c>
      <c r="C1585" s="43" t="s">
        <v>688</v>
      </c>
      <c r="D1585" s="29" t="s">
        <v>463</v>
      </c>
      <c r="E1585" s="30" t="s">
        <v>81</v>
      </c>
      <c r="F1585" s="30" t="s">
        <v>451</v>
      </c>
    </row>
    <row r="1586" spans="1:6" ht="157.5" x14ac:dyDescent="0.25">
      <c r="A1586" s="26">
        <f>+'Key Dates'!$B$28-10</f>
        <v>46046</v>
      </c>
      <c r="B1586" s="26">
        <f>+'Key Dates'!$B$28-10</f>
        <v>46046</v>
      </c>
      <c r="C1586" s="43" t="s">
        <v>688</v>
      </c>
      <c r="D1586" s="29" t="s">
        <v>463</v>
      </c>
      <c r="E1586" s="30" t="s">
        <v>82</v>
      </c>
      <c r="F1586" s="30" t="s">
        <v>451</v>
      </c>
    </row>
    <row r="1587" spans="1:6" ht="157.5" x14ac:dyDescent="0.25">
      <c r="A1587" s="26">
        <f>+'Key Dates'!$B$28-10</f>
        <v>46046</v>
      </c>
      <c r="B1587" s="26">
        <f>+'Key Dates'!$B$28-10</f>
        <v>46046</v>
      </c>
      <c r="C1587" s="43" t="s">
        <v>688</v>
      </c>
      <c r="D1587" s="29" t="s">
        <v>463</v>
      </c>
      <c r="E1587" s="30" t="s">
        <v>70</v>
      </c>
      <c r="F1587" s="30" t="s">
        <v>451</v>
      </c>
    </row>
    <row r="1588" spans="1:6" ht="157.5" x14ac:dyDescent="0.25">
      <c r="A1588" s="26">
        <f>+'Key Dates'!$B$28-10</f>
        <v>46046</v>
      </c>
      <c r="B1588" s="26">
        <f>+'Key Dates'!$B$28-10</f>
        <v>46046</v>
      </c>
      <c r="C1588" s="43" t="s">
        <v>688</v>
      </c>
      <c r="D1588" s="29" t="s">
        <v>463</v>
      </c>
      <c r="E1588" s="30" t="s">
        <v>83</v>
      </c>
      <c r="F1588" s="30" t="s">
        <v>451</v>
      </c>
    </row>
    <row r="1589" spans="1:6" ht="151.5" customHeight="1" x14ac:dyDescent="0.25">
      <c r="A1589" s="26">
        <f>+'Key Dates'!$B$9-45</f>
        <v>46046</v>
      </c>
      <c r="B1589" s="26">
        <f>+'Key Dates'!$B$9-45</f>
        <v>46046</v>
      </c>
      <c r="C1589" s="43" t="s">
        <v>495</v>
      </c>
      <c r="D1589" s="29" t="s">
        <v>123</v>
      </c>
      <c r="E1589" s="30" t="s">
        <v>67</v>
      </c>
      <c r="F1589" s="30" t="s">
        <v>68</v>
      </c>
    </row>
    <row r="1590" spans="1:6" ht="144" customHeight="1" x14ac:dyDescent="0.25">
      <c r="A1590" s="26">
        <f>+'Key Dates'!$B$9-45</f>
        <v>46046</v>
      </c>
      <c r="B1590" s="26">
        <f>+'Key Dates'!$B$9-45</f>
        <v>46046</v>
      </c>
      <c r="C1590" s="43" t="s">
        <v>495</v>
      </c>
      <c r="D1590" s="29" t="s">
        <v>123</v>
      </c>
      <c r="E1590" s="30" t="s">
        <v>69</v>
      </c>
      <c r="F1590" s="30" t="s">
        <v>68</v>
      </c>
    </row>
    <row r="1591" spans="1:6" ht="156.75" customHeight="1" x14ac:dyDescent="0.25">
      <c r="A1591" s="26">
        <f>+'Key Dates'!$B$9-45</f>
        <v>46046</v>
      </c>
      <c r="B1591" s="26">
        <f>+'Key Dates'!$B$9-45</f>
        <v>46046</v>
      </c>
      <c r="C1591" s="43" t="s">
        <v>495</v>
      </c>
      <c r="D1591" s="29" t="s">
        <v>123</v>
      </c>
      <c r="E1591" s="30" t="s">
        <v>70</v>
      </c>
      <c r="F1591" s="30" t="s">
        <v>68</v>
      </c>
    </row>
    <row r="1592" spans="1:6" ht="60" customHeight="1" x14ac:dyDescent="0.25">
      <c r="A1592" s="26">
        <f>+'Key Dates'!$B$9-42</f>
        <v>46049</v>
      </c>
      <c r="B1592" s="26">
        <f>+'Key Dates'!$B$9-1</f>
        <v>46090</v>
      </c>
      <c r="C1592" s="42" t="s">
        <v>524</v>
      </c>
      <c r="D1592" s="27" t="s">
        <v>107</v>
      </c>
      <c r="E1592" s="28" t="s">
        <v>67</v>
      </c>
      <c r="F1592" s="28" t="s">
        <v>108</v>
      </c>
    </row>
    <row r="1593" spans="1:6" ht="60" customHeight="1" x14ac:dyDescent="0.25">
      <c r="A1593" s="26">
        <f>+'Key Dates'!$B$9-42</f>
        <v>46049</v>
      </c>
      <c r="B1593" s="26">
        <f>+'Key Dates'!$B$9-1</f>
        <v>46090</v>
      </c>
      <c r="C1593" s="42" t="s">
        <v>524</v>
      </c>
      <c r="D1593" s="27" t="s">
        <v>107</v>
      </c>
      <c r="E1593" s="28" t="s">
        <v>69</v>
      </c>
      <c r="F1593" s="28" t="s">
        <v>108</v>
      </c>
    </row>
    <row r="1594" spans="1:6" ht="60" customHeight="1" x14ac:dyDescent="0.25">
      <c r="A1594" s="26">
        <f>+'Key Dates'!$B$9-42</f>
        <v>46049</v>
      </c>
      <c r="B1594" s="26">
        <f>+'Key Dates'!$B$9-1</f>
        <v>46090</v>
      </c>
      <c r="C1594" s="42" t="s">
        <v>524</v>
      </c>
      <c r="D1594" s="27" t="s">
        <v>107</v>
      </c>
      <c r="E1594" s="28" t="s">
        <v>70</v>
      </c>
      <c r="F1594" s="28" t="s">
        <v>108</v>
      </c>
    </row>
    <row r="1595" spans="1:6" ht="63" x14ac:dyDescent="0.25">
      <c r="A1595" s="26">
        <f>+'Key Dates'!$B$28-6</f>
        <v>46050</v>
      </c>
      <c r="B1595" s="26">
        <f>+'Key Dates'!$B$28-6</f>
        <v>46050</v>
      </c>
      <c r="C1595" s="42" t="s">
        <v>464</v>
      </c>
      <c r="D1595" s="27" t="s">
        <v>462</v>
      </c>
      <c r="E1595" s="28" t="s">
        <v>67</v>
      </c>
      <c r="F1595" s="28" t="s">
        <v>451</v>
      </c>
    </row>
    <row r="1596" spans="1:6" ht="63" x14ac:dyDescent="0.25">
      <c r="A1596" s="26">
        <f>+'Key Dates'!$B$28-6</f>
        <v>46050</v>
      </c>
      <c r="B1596" s="26">
        <f>+'Key Dates'!$B$28-6</f>
        <v>46050</v>
      </c>
      <c r="C1596" s="42" t="s">
        <v>464</v>
      </c>
      <c r="D1596" s="27" t="s">
        <v>462</v>
      </c>
      <c r="E1596" s="28" t="s">
        <v>79</v>
      </c>
      <c r="F1596" s="28" t="s">
        <v>451</v>
      </c>
    </row>
    <row r="1597" spans="1:6" ht="63" x14ac:dyDescent="0.25">
      <c r="A1597" s="26">
        <f>+'Key Dates'!$B$28-6</f>
        <v>46050</v>
      </c>
      <c r="B1597" s="26">
        <f>+'Key Dates'!$B$28-6</f>
        <v>46050</v>
      </c>
      <c r="C1597" s="42" t="s">
        <v>464</v>
      </c>
      <c r="D1597" s="27" t="s">
        <v>462</v>
      </c>
      <c r="E1597" s="28" t="s">
        <v>69</v>
      </c>
      <c r="F1597" s="28" t="s">
        <v>451</v>
      </c>
    </row>
    <row r="1598" spans="1:6" ht="63" x14ac:dyDescent="0.25">
      <c r="A1598" s="26">
        <f>+'Key Dates'!$B$28-6</f>
        <v>46050</v>
      </c>
      <c r="B1598" s="26">
        <f>+'Key Dates'!$B$28-6</f>
        <v>46050</v>
      </c>
      <c r="C1598" s="42" t="s">
        <v>464</v>
      </c>
      <c r="D1598" s="27" t="s">
        <v>462</v>
      </c>
      <c r="E1598" s="28" t="s">
        <v>81</v>
      </c>
      <c r="F1598" s="28" t="s">
        <v>451</v>
      </c>
    </row>
    <row r="1599" spans="1:6" ht="63" x14ac:dyDescent="0.25">
      <c r="A1599" s="26">
        <f>+'Key Dates'!$B$28-6</f>
        <v>46050</v>
      </c>
      <c r="B1599" s="26">
        <f>+'Key Dates'!$B$28-6</f>
        <v>46050</v>
      </c>
      <c r="C1599" s="42" t="s">
        <v>464</v>
      </c>
      <c r="D1599" s="27" t="s">
        <v>462</v>
      </c>
      <c r="E1599" s="28" t="s">
        <v>82</v>
      </c>
      <c r="F1599" s="28" t="s">
        <v>451</v>
      </c>
    </row>
    <row r="1600" spans="1:6" ht="63" x14ac:dyDescent="0.25">
      <c r="A1600" s="26">
        <f>+'Key Dates'!$B$28-6</f>
        <v>46050</v>
      </c>
      <c r="B1600" s="26">
        <f>+'Key Dates'!$B$28-6</f>
        <v>46050</v>
      </c>
      <c r="C1600" s="42" t="s">
        <v>464</v>
      </c>
      <c r="D1600" s="27" t="s">
        <v>462</v>
      </c>
      <c r="E1600" s="28" t="s">
        <v>70</v>
      </c>
      <c r="F1600" s="28" t="s">
        <v>451</v>
      </c>
    </row>
    <row r="1601" spans="1:6" ht="63" x14ac:dyDescent="0.25">
      <c r="A1601" s="26">
        <f>+'Key Dates'!$B$28-6</f>
        <v>46050</v>
      </c>
      <c r="B1601" s="26">
        <f>+'Key Dates'!$B$28-6</f>
        <v>46050</v>
      </c>
      <c r="C1601" s="42" t="s">
        <v>464</v>
      </c>
      <c r="D1601" s="27" t="s">
        <v>462</v>
      </c>
      <c r="E1601" s="28" t="s">
        <v>83</v>
      </c>
      <c r="F1601" s="28" t="s">
        <v>451</v>
      </c>
    </row>
    <row r="1602" spans="1:6" ht="31.5" x14ac:dyDescent="0.25">
      <c r="A1602" s="26">
        <v>46052</v>
      </c>
      <c r="B1602" s="26">
        <v>46052</v>
      </c>
      <c r="C1602" s="42" t="s">
        <v>465</v>
      </c>
      <c r="D1602" s="27" t="s">
        <v>148</v>
      </c>
      <c r="E1602" s="28" t="s">
        <v>67</v>
      </c>
      <c r="F1602" s="28" t="s">
        <v>74</v>
      </c>
    </row>
    <row r="1603" spans="1:6" ht="31.5" x14ac:dyDescent="0.25">
      <c r="A1603" s="26">
        <v>46052</v>
      </c>
      <c r="B1603" s="26">
        <v>46052</v>
      </c>
      <c r="C1603" s="42" t="s">
        <v>465</v>
      </c>
      <c r="D1603" s="27" t="s">
        <v>148</v>
      </c>
      <c r="E1603" s="28" t="s">
        <v>78</v>
      </c>
      <c r="F1603" s="28" t="s">
        <v>74</v>
      </c>
    </row>
    <row r="1604" spans="1:6" ht="31.5" x14ac:dyDescent="0.25">
      <c r="A1604" s="26">
        <v>46052</v>
      </c>
      <c r="B1604" s="26">
        <v>46052</v>
      </c>
      <c r="C1604" s="42" t="s">
        <v>465</v>
      </c>
      <c r="D1604" s="27" t="s">
        <v>148</v>
      </c>
      <c r="E1604" s="28" t="s">
        <v>79</v>
      </c>
      <c r="F1604" s="28" t="s">
        <v>74</v>
      </c>
    </row>
    <row r="1605" spans="1:6" ht="31.5" x14ac:dyDescent="0.25">
      <c r="A1605" s="26">
        <v>46052</v>
      </c>
      <c r="B1605" s="26">
        <v>46052</v>
      </c>
      <c r="C1605" s="42" t="s">
        <v>465</v>
      </c>
      <c r="D1605" s="27" t="s">
        <v>148</v>
      </c>
      <c r="E1605" s="28" t="s">
        <v>69</v>
      </c>
      <c r="F1605" s="28" t="s">
        <v>74</v>
      </c>
    </row>
    <row r="1606" spans="1:6" ht="54" customHeight="1" x14ac:dyDescent="0.25">
      <c r="A1606" s="26">
        <v>46052</v>
      </c>
      <c r="B1606" s="26">
        <v>46052</v>
      </c>
      <c r="C1606" s="42" t="s">
        <v>465</v>
      </c>
      <c r="D1606" s="27" t="s">
        <v>148</v>
      </c>
      <c r="E1606" s="28" t="s">
        <v>80</v>
      </c>
      <c r="F1606" s="28" t="s">
        <v>74</v>
      </c>
    </row>
    <row r="1607" spans="1:6" ht="31.5" x14ac:dyDescent="0.25">
      <c r="A1607" s="26">
        <v>46052</v>
      </c>
      <c r="B1607" s="26">
        <v>46052</v>
      </c>
      <c r="C1607" s="42" t="s">
        <v>465</v>
      </c>
      <c r="D1607" s="27" t="s">
        <v>148</v>
      </c>
      <c r="E1607" s="28" t="s">
        <v>81</v>
      </c>
      <c r="F1607" s="28" t="s">
        <v>74</v>
      </c>
    </row>
    <row r="1608" spans="1:6" ht="45" customHeight="1" x14ac:dyDescent="0.25">
      <c r="A1608" s="26">
        <v>46052</v>
      </c>
      <c r="B1608" s="26">
        <v>46052</v>
      </c>
      <c r="C1608" s="42" t="s">
        <v>465</v>
      </c>
      <c r="D1608" s="27" t="s">
        <v>148</v>
      </c>
      <c r="E1608" s="28" t="s">
        <v>82</v>
      </c>
      <c r="F1608" s="28" t="s">
        <v>74</v>
      </c>
    </row>
    <row r="1609" spans="1:6" ht="41.25" customHeight="1" x14ac:dyDescent="0.25">
      <c r="A1609" s="26">
        <v>46052</v>
      </c>
      <c r="B1609" s="26">
        <v>46052</v>
      </c>
      <c r="C1609" s="42" t="s">
        <v>465</v>
      </c>
      <c r="D1609" s="27" t="s">
        <v>148</v>
      </c>
      <c r="E1609" s="28" t="s">
        <v>70</v>
      </c>
      <c r="F1609" s="28" t="s">
        <v>74</v>
      </c>
    </row>
    <row r="1610" spans="1:6" ht="41.25" customHeight="1" x14ac:dyDescent="0.25">
      <c r="A1610" s="26">
        <v>46052</v>
      </c>
      <c r="B1610" s="26">
        <v>46052</v>
      </c>
      <c r="C1610" s="42" t="s">
        <v>465</v>
      </c>
      <c r="D1610" s="27" t="s">
        <v>148</v>
      </c>
      <c r="E1610" s="28" t="s">
        <v>83</v>
      </c>
      <c r="F1610" s="28" t="s">
        <v>74</v>
      </c>
    </row>
    <row r="1611" spans="1:6" ht="51" x14ac:dyDescent="0.25">
      <c r="A1611" s="26">
        <v>46052</v>
      </c>
      <c r="B1611" s="26">
        <v>46052</v>
      </c>
      <c r="C1611" s="42" t="s">
        <v>465</v>
      </c>
      <c r="D1611" s="27" t="s">
        <v>148</v>
      </c>
      <c r="E1611" s="28" t="s">
        <v>84</v>
      </c>
      <c r="F1611" s="28" t="s">
        <v>74</v>
      </c>
    </row>
    <row r="1612" spans="1:6" ht="56.25" customHeight="1" x14ac:dyDescent="0.25">
      <c r="A1612" s="26">
        <v>46052</v>
      </c>
      <c r="B1612" s="26">
        <v>46052</v>
      </c>
      <c r="C1612" s="42" t="s">
        <v>465</v>
      </c>
      <c r="D1612" s="27" t="s">
        <v>148</v>
      </c>
      <c r="E1612" s="28" t="s">
        <v>85</v>
      </c>
      <c r="F1612" s="28" t="s">
        <v>74</v>
      </c>
    </row>
    <row r="1613" spans="1:6" ht="31.5" x14ac:dyDescent="0.25">
      <c r="A1613" s="26">
        <v>46052</v>
      </c>
      <c r="B1613" s="26">
        <v>46052</v>
      </c>
      <c r="C1613" s="42" t="s">
        <v>465</v>
      </c>
      <c r="D1613" s="27" t="s">
        <v>148</v>
      </c>
      <c r="E1613" s="28" t="s">
        <v>86</v>
      </c>
      <c r="F1613" s="28" t="s">
        <v>74</v>
      </c>
    </row>
    <row r="1614" spans="1:6" ht="94.5" x14ac:dyDescent="0.25">
      <c r="A1614" s="26">
        <v>46052</v>
      </c>
      <c r="B1614" s="26">
        <v>46052</v>
      </c>
      <c r="C1614" s="42" t="s">
        <v>466</v>
      </c>
      <c r="D1614" s="27" t="s">
        <v>467</v>
      </c>
      <c r="E1614" s="28" t="s">
        <v>67</v>
      </c>
      <c r="F1614" s="28" t="s">
        <v>164</v>
      </c>
    </row>
    <row r="1615" spans="1:6" ht="94.5" x14ac:dyDescent="0.25">
      <c r="A1615" s="26">
        <v>46052</v>
      </c>
      <c r="B1615" s="26">
        <v>46052</v>
      </c>
      <c r="C1615" s="42" t="s">
        <v>466</v>
      </c>
      <c r="D1615" s="27" t="s">
        <v>467</v>
      </c>
      <c r="E1615" s="28" t="s">
        <v>69</v>
      </c>
      <c r="F1615" s="28" t="s">
        <v>164</v>
      </c>
    </row>
    <row r="1616" spans="1:6" ht="78.75" x14ac:dyDescent="0.25">
      <c r="A1616" s="26">
        <f>+'Key Dates'!$B$39-74</f>
        <v>46052</v>
      </c>
      <c r="B1616" s="26">
        <f>+'Key Dates'!$B$39-74</f>
        <v>46052</v>
      </c>
      <c r="C1616" s="42" t="s">
        <v>715</v>
      </c>
      <c r="D1616" s="27" t="s">
        <v>280</v>
      </c>
      <c r="E1616" s="28" t="s">
        <v>67</v>
      </c>
      <c r="F1616" s="28" t="s">
        <v>114</v>
      </c>
    </row>
    <row r="1617" spans="1:6" ht="78.75" x14ac:dyDescent="0.25">
      <c r="A1617" s="26">
        <f>+'Key Dates'!$B$39-74</f>
        <v>46052</v>
      </c>
      <c r="B1617" s="26">
        <f>+'Key Dates'!$B$39-74</f>
        <v>46052</v>
      </c>
      <c r="C1617" s="42" t="s">
        <v>715</v>
      </c>
      <c r="D1617" s="27" t="s">
        <v>280</v>
      </c>
      <c r="E1617" s="28" t="s">
        <v>69</v>
      </c>
      <c r="F1617" s="28" t="s">
        <v>114</v>
      </c>
    </row>
    <row r="1618" spans="1:6" ht="78.75" x14ac:dyDescent="0.25">
      <c r="A1618" s="26">
        <f>+'Key Dates'!$B$39-74</f>
        <v>46052</v>
      </c>
      <c r="B1618" s="26">
        <f>+'Key Dates'!$B$39-74</f>
        <v>46052</v>
      </c>
      <c r="C1618" s="42" t="s">
        <v>715</v>
      </c>
      <c r="D1618" s="27" t="s">
        <v>280</v>
      </c>
      <c r="E1618" s="28" t="s">
        <v>84</v>
      </c>
      <c r="F1618" s="28" t="s">
        <v>114</v>
      </c>
    </row>
    <row r="1619" spans="1:6" ht="78.75" x14ac:dyDescent="0.25">
      <c r="A1619" s="26">
        <f>+'Key Dates'!$B$39-74</f>
        <v>46052</v>
      </c>
      <c r="B1619" s="26">
        <f>+'Key Dates'!$B$39-74</f>
        <v>46052</v>
      </c>
      <c r="C1619" s="42" t="s">
        <v>715</v>
      </c>
      <c r="D1619" s="27" t="s">
        <v>280</v>
      </c>
      <c r="E1619" s="28" t="s">
        <v>85</v>
      </c>
      <c r="F1619" s="28" t="s">
        <v>114</v>
      </c>
    </row>
    <row r="1620" spans="1:6" ht="115.5" customHeight="1" x14ac:dyDescent="0.25">
      <c r="A1620" s="26">
        <f>+'Key Dates'!$B$39-70</f>
        <v>46056</v>
      </c>
      <c r="B1620" s="26">
        <f>+'Key Dates'!$B$39-70</f>
        <v>46056</v>
      </c>
      <c r="C1620" s="43" t="s">
        <v>689</v>
      </c>
      <c r="D1620" s="29" t="s">
        <v>416</v>
      </c>
      <c r="E1620" s="30" t="s">
        <v>113</v>
      </c>
      <c r="F1620" s="30" t="s">
        <v>177</v>
      </c>
    </row>
    <row r="1621" spans="1:6" ht="126" x14ac:dyDescent="0.25">
      <c r="A1621" s="26">
        <f>+'Key Dates'!$B$28</f>
        <v>46056</v>
      </c>
      <c r="B1621" s="26">
        <f>+'Key Dates'!$B$28</f>
        <v>46056</v>
      </c>
      <c r="C1621" s="44" t="s">
        <v>690</v>
      </c>
      <c r="D1621" s="27" t="s">
        <v>468</v>
      </c>
      <c r="E1621" s="28" t="s">
        <v>67</v>
      </c>
      <c r="F1621" s="28" t="s">
        <v>451</v>
      </c>
    </row>
    <row r="1622" spans="1:6" ht="126" x14ac:dyDescent="0.25">
      <c r="A1622" s="26">
        <f>+'Key Dates'!$B$28</f>
        <v>46056</v>
      </c>
      <c r="B1622" s="26">
        <f>+'Key Dates'!$B$28</f>
        <v>46056</v>
      </c>
      <c r="C1622" s="44" t="s">
        <v>690</v>
      </c>
      <c r="D1622" s="27" t="s">
        <v>468</v>
      </c>
      <c r="E1622" s="28" t="s">
        <v>78</v>
      </c>
      <c r="F1622" s="28" t="s">
        <v>451</v>
      </c>
    </row>
    <row r="1623" spans="1:6" ht="126" x14ac:dyDescent="0.25">
      <c r="A1623" s="26">
        <f>+'Key Dates'!$B$28</f>
        <v>46056</v>
      </c>
      <c r="B1623" s="26">
        <f>+'Key Dates'!$B$28</f>
        <v>46056</v>
      </c>
      <c r="C1623" s="44" t="s">
        <v>690</v>
      </c>
      <c r="D1623" s="27" t="s">
        <v>468</v>
      </c>
      <c r="E1623" s="28" t="s">
        <v>79</v>
      </c>
      <c r="F1623" s="28" t="s">
        <v>451</v>
      </c>
    </row>
    <row r="1624" spans="1:6" ht="126" x14ac:dyDescent="0.25">
      <c r="A1624" s="26">
        <f>+'Key Dates'!$B$28</f>
        <v>46056</v>
      </c>
      <c r="B1624" s="26">
        <f>+'Key Dates'!$B$28</f>
        <v>46056</v>
      </c>
      <c r="C1624" s="44" t="s">
        <v>690</v>
      </c>
      <c r="D1624" s="27" t="s">
        <v>468</v>
      </c>
      <c r="E1624" s="28" t="s">
        <v>69</v>
      </c>
      <c r="F1624" s="28" t="s">
        <v>451</v>
      </c>
    </row>
    <row r="1625" spans="1:6" ht="126" x14ac:dyDescent="0.25">
      <c r="A1625" s="26">
        <f>+'Key Dates'!$B$28</f>
        <v>46056</v>
      </c>
      <c r="B1625" s="26">
        <f>+'Key Dates'!$B$28</f>
        <v>46056</v>
      </c>
      <c r="C1625" s="44" t="s">
        <v>690</v>
      </c>
      <c r="D1625" s="27" t="s">
        <v>468</v>
      </c>
      <c r="E1625" s="28" t="s">
        <v>80</v>
      </c>
      <c r="F1625" s="28" t="s">
        <v>451</v>
      </c>
    </row>
    <row r="1626" spans="1:6" ht="126" x14ac:dyDescent="0.25">
      <c r="A1626" s="26">
        <f>+'Key Dates'!$B$28</f>
        <v>46056</v>
      </c>
      <c r="B1626" s="26">
        <f>+'Key Dates'!$B$28</f>
        <v>46056</v>
      </c>
      <c r="C1626" s="44" t="s">
        <v>690</v>
      </c>
      <c r="D1626" s="27" t="s">
        <v>468</v>
      </c>
      <c r="E1626" s="28" t="s">
        <v>81</v>
      </c>
      <c r="F1626" s="28" t="s">
        <v>451</v>
      </c>
    </row>
    <row r="1627" spans="1:6" ht="126" x14ac:dyDescent="0.25">
      <c r="A1627" s="26">
        <f>+'Key Dates'!$B$28</f>
        <v>46056</v>
      </c>
      <c r="B1627" s="26">
        <f>+'Key Dates'!$B$28</f>
        <v>46056</v>
      </c>
      <c r="C1627" s="44" t="s">
        <v>690</v>
      </c>
      <c r="D1627" s="27" t="s">
        <v>468</v>
      </c>
      <c r="E1627" s="28" t="s">
        <v>82</v>
      </c>
      <c r="F1627" s="28" t="s">
        <v>451</v>
      </c>
    </row>
    <row r="1628" spans="1:6" ht="126" x14ac:dyDescent="0.25">
      <c r="A1628" s="26">
        <f>+'Key Dates'!$B$28</f>
        <v>46056</v>
      </c>
      <c r="B1628" s="26">
        <f>+'Key Dates'!$B$28</f>
        <v>46056</v>
      </c>
      <c r="C1628" s="44" t="s">
        <v>690</v>
      </c>
      <c r="D1628" s="27" t="s">
        <v>468</v>
      </c>
      <c r="E1628" s="28" t="s">
        <v>70</v>
      </c>
      <c r="F1628" s="28" t="s">
        <v>451</v>
      </c>
    </row>
    <row r="1629" spans="1:6" ht="126" x14ac:dyDescent="0.25">
      <c r="A1629" s="26">
        <f>+'Key Dates'!$B$28</f>
        <v>46056</v>
      </c>
      <c r="B1629" s="26">
        <f>+'Key Dates'!$B$28</f>
        <v>46056</v>
      </c>
      <c r="C1629" s="44" t="s">
        <v>690</v>
      </c>
      <c r="D1629" s="27" t="s">
        <v>468</v>
      </c>
      <c r="E1629" s="28" t="s">
        <v>83</v>
      </c>
      <c r="F1629" s="28" t="s">
        <v>451</v>
      </c>
    </row>
    <row r="1630" spans="1:6" ht="126" x14ac:dyDescent="0.25">
      <c r="A1630" s="26">
        <f>+'Key Dates'!$B$28</f>
        <v>46056</v>
      </c>
      <c r="B1630" s="26">
        <f>+'Key Dates'!$B$28</f>
        <v>46056</v>
      </c>
      <c r="C1630" s="44" t="s">
        <v>690</v>
      </c>
      <c r="D1630" s="27" t="s">
        <v>468</v>
      </c>
      <c r="E1630" s="28" t="s">
        <v>84</v>
      </c>
      <c r="F1630" s="28" t="s">
        <v>451</v>
      </c>
    </row>
    <row r="1631" spans="1:6" ht="126" x14ac:dyDescent="0.25">
      <c r="A1631" s="26">
        <f>+'Key Dates'!$B$28</f>
        <v>46056</v>
      </c>
      <c r="B1631" s="26">
        <f>+'Key Dates'!$B$28</f>
        <v>46056</v>
      </c>
      <c r="C1631" s="44" t="s">
        <v>690</v>
      </c>
      <c r="D1631" s="27" t="s">
        <v>468</v>
      </c>
      <c r="E1631" s="28" t="s">
        <v>85</v>
      </c>
      <c r="F1631" s="28" t="s">
        <v>451</v>
      </c>
    </row>
    <row r="1632" spans="1:6" ht="126" x14ac:dyDescent="0.25">
      <c r="A1632" s="26">
        <f>+'Key Dates'!$B$28</f>
        <v>46056</v>
      </c>
      <c r="B1632" s="26">
        <f>+'Key Dates'!$B$28</f>
        <v>46056</v>
      </c>
      <c r="C1632" s="44" t="s">
        <v>690</v>
      </c>
      <c r="D1632" s="27" t="s">
        <v>468</v>
      </c>
      <c r="E1632" s="28" t="s">
        <v>86</v>
      </c>
      <c r="F1632" s="28" t="s">
        <v>451</v>
      </c>
    </row>
    <row r="1633" spans="1:6" ht="90" customHeight="1" x14ac:dyDescent="0.25">
      <c r="A1633" s="26">
        <f>+'Key Dates'!$B$28</f>
        <v>46056</v>
      </c>
      <c r="B1633" s="26">
        <f>+'Key Dates'!$B$28</f>
        <v>46056</v>
      </c>
      <c r="C1633" s="44" t="s">
        <v>691</v>
      </c>
      <c r="D1633" s="27" t="s">
        <v>469</v>
      </c>
      <c r="E1633" s="28" t="s">
        <v>67</v>
      </c>
      <c r="F1633" s="28" t="s">
        <v>451</v>
      </c>
    </row>
    <row r="1634" spans="1:6" ht="90" customHeight="1" x14ac:dyDescent="0.25">
      <c r="A1634" s="26">
        <f>+'Key Dates'!$B$28</f>
        <v>46056</v>
      </c>
      <c r="B1634" s="26">
        <f>+'Key Dates'!$B$28</f>
        <v>46056</v>
      </c>
      <c r="C1634" s="44" t="s">
        <v>691</v>
      </c>
      <c r="D1634" s="27" t="s">
        <v>469</v>
      </c>
      <c r="E1634" s="28" t="s">
        <v>79</v>
      </c>
      <c r="F1634" s="28" t="s">
        <v>451</v>
      </c>
    </row>
    <row r="1635" spans="1:6" ht="90" customHeight="1" x14ac:dyDescent="0.25">
      <c r="A1635" s="26">
        <f>+'Key Dates'!$B$28</f>
        <v>46056</v>
      </c>
      <c r="B1635" s="26">
        <f>+'Key Dates'!$B$28</f>
        <v>46056</v>
      </c>
      <c r="C1635" s="44" t="s">
        <v>691</v>
      </c>
      <c r="D1635" s="27" t="s">
        <v>469</v>
      </c>
      <c r="E1635" s="28" t="s">
        <v>69</v>
      </c>
      <c r="F1635" s="28" t="s">
        <v>451</v>
      </c>
    </row>
    <row r="1636" spans="1:6" ht="90" customHeight="1" x14ac:dyDescent="0.25">
      <c r="A1636" s="26">
        <f>+'Key Dates'!$B$28</f>
        <v>46056</v>
      </c>
      <c r="B1636" s="26">
        <f>+'Key Dates'!$B$28</f>
        <v>46056</v>
      </c>
      <c r="C1636" s="44" t="s">
        <v>691</v>
      </c>
      <c r="D1636" s="27" t="s">
        <v>469</v>
      </c>
      <c r="E1636" s="28" t="s">
        <v>80</v>
      </c>
      <c r="F1636" s="28" t="s">
        <v>451</v>
      </c>
    </row>
    <row r="1637" spans="1:6" ht="90" customHeight="1" x14ac:dyDescent="0.25">
      <c r="A1637" s="26">
        <f>+'Key Dates'!$B$28</f>
        <v>46056</v>
      </c>
      <c r="B1637" s="26">
        <f>+'Key Dates'!$B$28</f>
        <v>46056</v>
      </c>
      <c r="C1637" s="44" t="s">
        <v>691</v>
      </c>
      <c r="D1637" s="27" t="s">
        <v>469</v>
      </c>
      <c r="E1637" s="28" t="s">
        <v>81</v>
      </c>
      <c r="F1637" s="28" t="s">
        <v>451</v>
      </c>
    </row>
    <row r="1638" spans="1:6" ht="90" customHeight="1" x14ac:dyDescent="0.25">
      <c r="A1638" s="26">
        <f>+'Key Dates'!$B$28</f>
        <v>46056</v>
      </c>
      <c r="B1638" s="26">
        <f>+'Key Dates'!$B$28</f>
        <v>46056</v>
      </c>
      <c r="C1638" s="44" t="s">
        <v>691</v>
      </c>
      <c r="D1638" s="27" t="s">
        <v>469</v>
      </c>
      <c r="E1638" s="28" t="s">
        <v>82</v>
      </c>
      <c r="F1638" s="28" t="s">
        <v>451</v>
      </c>
    </row>
    <row r="1639" spans="1:6" ht="90" customHeight="1" x14ac:dyDescent="0.25">
      <c r="A1639" s="26">
        <f>+'Key Dates'!$B$28</f>
        <v>46056</v>
      </c>
      <c r="B1639" s="26">
        <f>+'Key Dates'!$B$28</f>
        <v>46056</v>
      </c>
      <c r="C1639" s="44" t="s">
        <v>691</v>
      </c>
      <c r="D1639" s="27" t="s">
        <v>469</v>
      </c>
      <c r="E1639" s="28" t="s">
        <v>70</v>
      </c>
      <c r="F1639" s="28" t="s">
        <v>451</v>
      </c>
    </row>
    <row r="1640" spans="1:6" ht="90" customHeight="1" x14ac:dyDescent="0.25">
      <c r="A1640" s="26">
        <f>+'Key Dates'!$B$28</f>
        <v>46056</v>
      </c>
      <c r="B1640" s="26">
        <f>+'Key Dates'!$B$28</f>
        <v>46056</v>
      </c>
      <c r="C1640" s="44" t="s">
        <v>691</v>
      </c>
      <c r="D1640" s="27" t="s">
        <v>469</v>
      </c>
      <c r="E1640" s="28" t="s">
        <v>83</v>
      </c>
      <c r="F1640" s="28" t="s">
        <v>451</v>
      </c>
    </row>
    <row r="1641" spans="1:6" ht="90" customHeight="1" x14ac:dyDescent="0.25">
      <c r="A1641" s="26">
        <f>+'Key Dates'!$B$28</f>
        <v>46056</v>
      </c>
      <c r="B1641" s="26">
        <f>+'Key Dates'!$B$28</f>
        <v>46056</v>
      </c>
      <c r="C1641" s="44" t="s">
        <v>691</v>
      </c>
      <c r="D1641" s="27" t="s">
        <v>469</v>
      </c>
      <c r="E1641" s="28" t="s">
        <v>84</v>
      </c>
      <c r="F1641" s="28" t="s">
        <v>451</v>
      </c>
    </row>
    <row r="1642" spans="1:6" ht="90" customHeight="1" x14ac:dyDescent="0.25">
      <c r="A1642" s="26">
        <f>+'Key Dates'!$B$28</f>
        <v>46056</v>
      </c>
      <c r="B1642" s="26">
        <f>+'Key Dates'!$B$28</f>
        <v>46056</v>
      </c>
      <c r="C1642" s="44" t="s">
        <v>691</v>
      </c>
      <c r="D1642" s="27" t="s">
        <v>469</v>
      </c>
      <c r="E1642" s="28" t="s">
        <v>85</v>
      </c>
      <c r="F1642" s="28" t="s">
        <v>451</v>
      </c>
    </row>
    <row r="1643" spans="1:6" ht="90" customHeight="1" x14ac:dyDescent="0.25">
      <c r="A1643" s="26">
        <f>+'Key Dates'!$B$28</f>
        <v>46056</v>
      </c>
      <c r="B1643" s="26">
        <f>+'Key Dates'!$B$28</f>
        <v>46056</v>
      </c>
      <c r="C1643" s="44" t="s">
        <v>691</v>
      </c>
      <c r="D1643" s="27" t="s">
        <v>469</v>
      </c>
      <c r="E1643" s="28" t="s">
        <v>86</v>
      </c>
      <c r="F1643" s="28" t="s">
        <v>451</v>
      </c>
    </row>
    <row r="1644" spans="1:6" ht="141.75" x14ac:dyDescent="0.25">
      <c r="A1644" s="26">
        <f>+'Key Dates'!$B$28</f>
        <v>46056</v>
      </c>
      <c r="B1644" s="26">
        <f>+'Key Dates'!$B$28</f>
        <v>46056</v>
      </c>
      <c r="C1644" s="46" t="s">
        <v>692</v>
      </c>
      <c r="D1644" s="29" t="s">
        <v>463</v>
      </c>
      <c r="E1644" s="28" t="s">
        <v>67</v>
      </c>
      <c r="F1644" s="28" t="s">
        <v>451</v>
      </c>
    </row>
    <row r="1645" spans="1:6" ht="141.75" x14ac:dyDescent="0.25">
      <c r="A1645" s="26">
        <f>+'Key Dates'!$B$28</f>
        <v>46056</v>
      </c>
      <c r="B1645" s="26">
        <f>+'Key Dates'!$B$28</f>
        <v>46056</v>
      </c>
      <c r="C1645" s="46" t="s">
        <v>692</v>
      </c>
      <c r="D1645" s="29" t="s">
        <v>463</v>
      </c>
      <c r="E1645" s="28" t="s">
        <v>79</v>
      </c>
      <c r="F1645" s="28" t="s">
        <v>451</v>
      </c>
    </row>
    <row r="1646" spans="1:6" ht="141.75" x14ac:dyDescent="0.25">
      <c r="A1646" s="26">
        <f>+'Key Dates'!$B$28</f>
        <v>46056</v>
      </c>
      <c r="B1646" s="26">
        <f>+'Key Dates'!$B$28</f>
        <v>46056</v>
      </c>
      <c r="C1646" s="46" t="s">
        <v>692</v>
      </c>
      <c r="D1646" s="29" t="s">
        <v>463</v>
      </c>
      <c r="E1646" s="28" t="s">
        <v>69</v>
      </c>
      <c r="F1646" s="28" t="s">
        <v>451</v>
      </c>
    </row>
    <row r="1647" spans="1:6" ht="141.75" x14ac:dyDescent="0.25">
      <c r="A1647" s="26">
        <f>+'Key Dates'!$B$28</f>
        <v>46056</v>
      </c>
      <c r="B1647" s="26">
        <f>+'Key Dates'!$B$28</f>
        <v>46056</v>
      </c>
      <c r="C1647" s="46" t="s">
        <v>692</v>
      </c>
      <c r="D1647" s="29" t="s">
        <v>463</v>
      </c>
      <c r="E1647" s="28" t="s">
        <v>80</v>
      </c>
      <c r="F1647" s="28" t="s">
        <v>451</v>
      </c>
    </row>
    <row r="1648" spans="1:6" ht="141.75" x14ac:dyDescent="0.25">
      <c r="A1648" s="26">
        <f>+'Key Dates'!$B$28</f>
        <v>46056</v>
      </c>
      <c r="B1648" s="26">
        <f>+'Key Dates'!$B$28</f>
        <v>46056</v>
      </c>
      <c r="C1648" s="46" t="s">
        <v>692</v>
      </c>
      <c r="D1648" s="29" t="s">
        <v>463</v>
      </c>
      <c r="E1648" s="28" t="s">
        <v>81</v>
      </c>
      <c r="F1648" s="28" t="s">
        <v>451</v>
      </c>
    </row>
    <row r="1649" spans="1:6" ht="141.75" x14ac:dyDescent="0.25">
      <c r="A1649" s="26">
        <f>+'Key Dates'!$B$28</f>
        <v>46056</v>
      </c>
      <c r="B1649" s="26">
        <f>+'Key Dates'!$B$28</f>
        <v>46056</v>
      </c>
      <c r="C1649" s="46" t="s">
        <v>692</v>
      </c>
      <c r="D1649" s="29" t="s">
        <v>463</v>
      </c>
      <c r="E1649" s="28" t="s">
        <v>82</v>
      </c>
      <c r="F1649" s="28" t="s">
        <v>451</v>
      </c>
    </row>
    <row r="1650" spans="1:6" ht="141.75" x14ac:dyDescent="0.25">
      <c r="A1650" s="26">
        <f>+'Key Dates'!$B$28</f>
        <v>46056</v>
      </c>
      <c r="B1650" s="26">
        <f>+'Key Dates'!$B$28</f>
        <v>46056</v>
      </c>
      <c r="C1650" s="46" t="s">
        <v>692</v>
      </c>
      <c r="D1650" s="29" t="s">
        <v>463</v>
      </c>
      <c r="E1650" s="28" t="s">
        <v>70</v>
      </c>
      <c r="F1650" s="28" t="s">
        <v>451</v>
      </c>
    </row>
    <row r="1651" spans="1:6" ht="141.75" x14ac:dyDescent="0.25">
      <c r="A1651" s="26">
        <f>+'Key Dates'!$B$28</f>
        <v>46056</v>
      </c>
      <c r="B1651" s="26">
        <f>+'Key Dates'!$B$28</f>
        <v>46056</v>
      </c>
      <c r="C1651" s="46" t="s">
        <v>692</v>
      </c>
      <c r="D1651" s="29" t="s">
        <v>463</v>
      </c>
      <c r="E1651" s="28" t="s">
        <v>83</v>
      </c>
      <c r="F1651" s="28" t="s">
        <v>451</v>
      </c>
    </row>
    <row r="1652" spans="1:6" ht="141.75" x14ac:dyDescent="0.25">
      <c r="A1652" s="26">
        <f>+'Key Dates'!$B$28</f>
        <v>46056</v>
      </c>
      <c r="B1652" s="26">
        <f>+'Key Dates'!$B$28</f>
        <v>46056</v>
      </c>
      <c r="C1652" s="46" t="s">
        <v>692</v>
      </c>
      <c r="D1652" s="29" t="s">
        <v>463</v>
      </c>
      <c r="E1652" s="28" t="s">
        <v>84</v>
      </c>
      <c r="F1652" s="28" t="s">
        <v>451</v>
      </c>
    </row>
    <row r="1653" spans="1:6" ht="141.75" x14ac:dyDescent="0.25">
      <c r="A1653" s="26">
        <f>+'Key Dates'!$B$28</f>
        <v>46056</v>
      </c>
      <c r="B1653" s="26">
        <f>+'Key Dates'!$B$28</f>
        <v>46056</v>
      </c>
      <c r="C1653" s="46" t="s">
        <v>692</v>
      </c>
      <c r="D1653" s="29" t="s">
        <v>463</v>
      </c>
      <c r="E1653" s="28" t="s">
        <v>85</v>
      </c>
      <c r="F1653" s="28" t="s">
        <v>451</v>
      </c>
    </row>
    <row r="1654" spans="1:6" ht="141.75" x14ac:dyDescent="0.25">
      <c r="A1654" s="26">
        <f>+'Key Dates'!$B$28</f>
        <v>46056</v>
      </c>
      <c r="B1654" s="26">
        <f>+'Key Dates'!$B$28</f>
        <v>46056</v>
      </c>
      <c r="C1654" s="46" t="s">
        <v>692</v>
      </c>
      <c r="D1654" s="29" t="s">
        <v>463</v>
      </c>
      <c r="E1654" s="28" t="s">
        <v>86</v>
      </c>
      <c r="F1654" s="28" t="s">
        <v>451</v>
      </c>
    </row>
    <row r="1655" spans="1:6" ht="120" customHeight="1" x14ac:dyDescent="0.25">
      <c r="A1655" s="26">
        <f>+'Key Dates'!$B$9-35</f>
        <v>46056</v>
      </c>
      <c r="B1655" s="26">
        <f>+'Key Dates'!$B$9-1</f>
        <v>46090</v>
      </c>
      <c r="C1655" s="42" t="s">
        <v>149</v>
      </c>
      <c r="D1655" s="27" t="s">
        <v>98</v>
      </c>
      <c r="E1655" s="28" t="s">
        <v>67</v>
      </c>
      <c r="F1655" s="28" t="s">
        <v>68</v>
      </c>
    </row>
    <row r="1656" spans="1:6" ht="120" customHeight="1" x14ac:dyDescent="0.25">
      <c r="A1656" s="26">
        <f>+'Key Dates'!$B$9-35</f>
        <v>46056</v>
      </c>
      <c r="B1656" s="26">
        <f>+'Key Dates'!$B$9-1</f>
        <v>46090</v>
      </c>
      <c r="C1656" s="42" t="s">
        <v>149</v>
      </c>
      <c r="D1656" s="27" t="s">
        <v>98</v>
      </c>
      <c r="E1656" s="28" t="s">
        <v>69</v>
      </c>
      <c r="F1656" s="28" t="s">
        <v>68</v>
      </c>
    </row>
    <row r="1657" spans="1:6" ht="120" customHeight="1" x14ac:dyDescent="0.25">
      <c r="A1657" s="26">
        <f>+'Key Dates'!$B$9-35</f>
        <v>46056</v>
      </c>
      <c r="B1657" s="26">
        <f>+'Key Dates'!$B$9-1</f>
        <v>46090</v>
      </c>
      <c r="C1657" s="42" t="s">
        <v>149</v>
      </c>
      <c r="D1657" s="27" t="s">
        <v>98</v>
      </c>
      <c r="E1657" s="28" t="s">
        <v>70</v>
      </c>
      <c r="F1657" s="28" t="s">
        <v>68</v>
      </c>
    </row>
    <row r="1658" spans="1:6" ht="75" customHeight="1" x14ac:dyDescent="0.25">
      <c r="A1658" s="26">
        <f>+'Key Dates'!$B$9-33</f>
        <v>46058</v>
      </c>
      <c r="B1658" s="26">
        <f>+'Key Dates'!$B$9-33</f>
        <v>46058</v>
      </c>
      <c r="C1658" s="43" t="s">
        <v>693</v>
      </c>
      <c r="D1658" s="29" t="s">
        <v>470</v>
      </c>
      <c r="E1658" s="30" t="s">
        <v>67</v>
      </c>
      <c r="F1658" s="30" t="s">
        <v>68</v>
      </c>
    </row>
    <row r="1659" spans="1:6" ht="75" customHeight="1" x14ac:dyDescent="0.25">
      <c r="A1659" s="26">
        <f>+'Key Dates'!$B$9-33</f>
        <v>46058</v>
      </c>
      <c r="B1659" s="26">
        <f>+'Key Dates'!$B$9-33</f>
        <v>46058</v>
      </c>
      <c r="C1659" s="43" t="s">
        <v>693</v>
      </c>
      <c r="D1659" s="29" t="s">
        <v>470</v>
      </c>
      <c r="E1659" s="30" t="s">
        <v>69</v>
      </c>
      <c r="F1659" s="30" t="s">
        <v>68</v>
      </c>
    </row>
    <row r="1660" spans="1:6" ht="75" customHeight="1" x14ac:dyDescent="0.25">
      <c r="A1660" s="26">
        <f>+'Key Dates'!$B$9-33</f>
        <v>46058</v>
      </c>
      <c r="B1660" s="26">
        <f>+'Key Dates'!$B$9-33</f>
        <v>46058</v>
      </c>
      <c r="C1660" s="43" t="s">
        <v>693</v>
      </c>
      <c r="D1660" s="29" t="s">
        <v>470</v>
      </c>
      <c r="E1660" s="30" t="s">
        <v>70</v>
      </c>
      <c r="F1660" s="30" t="s">
        <v>68</v>
      </c>
    </row>
    <row r="1661" spans="1:6" ht="47.25" x14ac:dyDescent="0.25">
      <c r="A1661" s="26">
        <f>+'Key Dates'!$B$9-32</f>
        <v>46059</v>
      </c>
      <c r="B1661" s="26">
        <f>+'Key Dates'!$B$9-32</f>
        <v>46059</v>
      </c>
      <c r="C1661" s="42" t="s">
        <v>471</v>
      </c>
      <c r="D1661" s="27" t="s">
        <v>154</v>
      </c>
      <c r="E1661" s="28" t="s">
        <v>67</v>
      </c>
      <c r="F1661" s="28" t="s">
        <v>68</v>
      </c>
    </row>
    <row r="1662" spans="1:6" ht="47.25" x14ac:dyDescent="0.25">
      <c r="A1662" s="26">
        <f>+'Key Dates'!$B$9-32</f>
        <v>46059</v>
      </c>
      <c r="B1662" s="26">
        <f>+'Key Dates'!$B$9-32</f>
        <v>46059</v>
      </c>
      <c r="C1662" s="42" t="s">
        <v>471</v>
      </c>
      <c r="D1662" s="27" t="s">
        <v>154</v>
      </c>
      <c r="E1662" s="28" t="s">
        <v>69</v>
      </c>
      <c r="F1662" s="28" t="s">
        <v>68</v>
      </c>
    </row>
    <row r="1663" spans="1:6" ht="47.25" x14ac:dyDescent="0.25">
      <c r="A1663" s="26">
        <f>+'Key Dates'!$B$9-32</f>
        <v>46059</v>
      </c>
      <c r="B1663" s="26">
        <f>+'Key Dates'!$B$9-32</f>
        <v>46059</v>
      </c>
      <c r="C1663" s="42" t="s">
        <v>471</v>
      </c>
      <c r="D1663" s="27" t="s">
        <v>154</v>
      </c>
      <c r="E1663" s="28" t="s">
        <v>70</v>
      </c>
      <c r="F1663" s="28" t="s">
        <v>68</v>
      </c>
    </row>
    <row r="1664" spans="1:6" ht="63" x14ac:dyDescent="0.25">
      <c r="A1664" s="26">
        <f>+'Key Dates'!$B$9-32</f>
        <v>46059</v>
      </c>
      <c r="B1664" s="26">
        <f>+'Key Dates'!$B$9-32</f>
        <v>46059</v>
      </c>
      <c r="C1664" s="43" t="s">
        <v>526</v>
      </c>
      <c r="D1664" s="29" t="s">
        <v>151</v>
      </c>
      <c r="E1664" s="30" t="s">
        <v>67</v>
      </c>
      <c r="F1664" s="30" t="s">
        <v>108</v>
      </c>
    </row>
    <row r="1665" spans="1:6" ht="63" x14ac:dyDescent="0.25">
      <c r="A1665" s="26">
        <f>+'Key Dates'!$B$9-32</f>
        <v>46059</v>
      </c>
      <c r="B1665" s="26">
        <f>+'Key Dates'!$B$9-32</f>
        <v>46059</v>
      </c>
      <c r="C1665" s="43" t="s">
        <v>526</v>
      </c>
      <c r="D1665" s="29" t="s">
        <v>151</v>
      </c>
      <c r="E1665" s="30" t="s">
        <v>69</v>
      </c>
      <c r="F1665" s="30" t="s">
        <v>108</v>
      </c>
    </row>
    <row r="1666" spans="1:6" ht="63" x14ac:dyDescent="0.25">
      <c r="A1666" s="26">
        <f>+'Key Dates'!$B$9-32</f>
        <v>46059</v>
      </c>
      <c r="B1666" s="26">
        <f>+'Key Dates'!$B$9-32</f>
        <v>46059</v>
      </c>
      <c r="C1666" s="43" t="s">
        <v>526</v>
      </c>
      <c r="D1666" s="29" t="s">
        <v>151</v>
      </c>
      <c r="E1666" s="30" t="s">
        <v>70</v>
      </c>
      <c r="F1666" s="30" t="s">
        <v>108</v>
      </c>
    </row>
    <row r="1667" spans="1:6" ht="90" customHeight="1" x14ac:dyDescent="0.25">
      <c r="A1667" s="26">
        <f>+'Key Dates'!$B$9-32</f>
        <v>46059</v>
      </c>
      <c r="B1667" s="26">
        <f>+'Key Dates'!$B$9-1</f>
        <v>46090</v>
      </c>
      <c r="C1667" s="43" t="s">
        <v>507</v>
      </c>
      <c r="D1667" s="29" t="s">
        <v>152</v>
      </c>
      <c r="E1667" s="30" t="s">
        <v>67</v>
      </c>
      <c r="F1667" s="30" t="s">
        <v>68</v>
      </c>
    </row>
    <row r="1668" spans="1:6" ht="90" customHeight="1" x14ac:dyDescent="0.25">
      <c r="A1668" s="26">
        <f>+'Key Dates'!$B$9-32</f>
        <v>46059</v>
      </c>
      <c r="B1668" s="26">
        <f>+'Key Dates'!$B$9-1</f>
        <v>46090</v>
      </c>
      <c r="C1668" s="43" t="s">
        <v>507</v>
      </c>
      <c r="D1668" s="29" t="s">
        <v>152</v>
      </c>
      <c r="E1668" s="30" t="s">
        <v>69</v>
      </c>
      <c r="F1668" s="30" t="s">
        <v>68</v>
      </c>
    </row>
    <row r="1669" spans="1:6" ht="90" customHeight="1" x14ac:dyDescent="0.25">
      <c r="A1669" s="26">
        <f>+'Key Dates'!$B$9-32</f>
        <v>46059</v>
      </c>
      <c r="B1669" s="26">
        <f>+'Key Dates'!$B$9-1</f>
        <v>46090</v>
      </c>
      <c r="C1669" s="43" t="s">
        <v>507</v>
      </c>
      <c r="D1669" s="29" t="s">
        <v>152</v>
      </c>
      <c r="E1669" s="30" t="s">
        <v>70</v>
      </c>
      <c r="F1669" s="30" t="s">
        <v>68</v>
      </c>
    </row>
    <row r="1670" spans="1:6" ht="90" customHeight="1" x14ac:dyDescent="0.25">
      <c r="A1670" s="26">
        <f>+'Key Dates'!$B$9-32</f>
        <v>46059</v>
      </c>
      <c r="B1670" s="26">
        <f>+'Key Dates'!$B$9-1</f>
        <v>46090</v>
      </c>
      <c r="C1670" s="43" t="s">
        <v>694</v>
      </c>
      <c r="D1670" s="29" t="s">
        <v>472</v>
      </c>
      <c r="E1670" s="30" t="s">
        <v>67</v>
      </c>
      <c r="F1670" s="30" t="s">
        <v>68</v>
      </c>
    </row>
    <row r="1671" spans="1:6" ht="90" customHeight="1" x14ac:dyDescent="0.25">
      <c r="A1671" s="26">
        <f>+'Key Dates'!$B$9-32</f>
        <v>46059</v>
      </c>
      <c r="B1671" s="26">
        <f>+'Key Dates'!$B$9-1</f>
        <v>46090</v>
      </c>
      <c r="C1671" s="43" t="s">
        <v>694</v>
      </c>
      <c r="D1671" s="29" t="s">
        <v>472</v>
      </c>
      <c r="E1671" s="30" t="s">
        <v>69</v>
      </c>
      <c r="F1671" s="30" t="s">
        <v>68</v>
      </c>
    </row>
    <row r="1672" spans="1:6" ht="90" customHeight="1" x14ac:dyDescent="0.25">
      <c r="A1672" s="26">
        <f>+'Key Dates'!$B$9-32</f>
        <v>46059</v>
      </c>
      <c r="B1672" s="26">
        <f>+'Key Dates'!$B$9-1</f>
        <v>46090</v>
      </c>
      <c r="C1672" s="43" t="s">
        <v>694</v>
      </c>
      <c r="D1672" s="29" t="s">
        <v>472</v>
      </c>
      <c r="E1672" s="30" t="s">
        <v>70</v>
      </c>
      <c r="F1672" s="30" t="s">
        <v>68</v>
      </c>
    </row>
    <row r="1673" spans="1:6" ht="225" customHeight="1" x14ac:dyDescent="0.25">
      <c r="A1673" s="26">
        <f>+'Key Dates'!$B$36</f>
        <v>46063</v>
      </c>
      <c r="B1673" s="26">
        <f>+'Key Dates'!$B$36</f>
        <v>46063</v>
      </c>
      <c r="C1673" s="44" t="s">
        <v>528</v>
      </c>
      <c r="D1673" s="31" t="s">
        <v>159</v>
      </c>
      <c r="E1673" s="32" t="s">
        <v>99</v>
      </c>
      <c r="F1673" s="32" t="s">
        <v>134</v>
      </c>
    </row>
    <row r="1674" spans="1:6" ht="225" customHeight="1" x14ac:dyDescent="0.25">
      <c r="A1674" s="26">
        <f>+'Key Dates'!$B$36</f>
        <v>46063</v>
      </c>
      <c r="B1674" s="26">
        <f>+'Key Dates'!$B$36</f>
        <v>46063</v>
      </c>
      <c r="C1674" s="44" t="s">
        <v>695</v>
      </c>
      <c r="D1674" s="31" t="s">
        <v>160</v>
      </c>
      <c r="E1674" s="32" t="s">
        <v>99</v>
      </c>
      <c r="F1674" s="32" t="s">
        <v>134</v>
      </c>
    </row>
    <row r="1675" spans="1:6" ht="123.75" customHeight="1" x14ac:dyDescent="0.25">
      <c r="A1675" s="26">
        <f>+'Key Dates'!$B$36</f>
        <v>46063</v>
      </c>
      <c r="B1675" s="26">
        <f>+'Key Dates'!$B$36</f>
        <v>46063</v>
      </c>
      <c r="C1675" s="44" t="s">
        <v>530</v>
      </c>
      <c r="D1675" s="31" t="s">
        <v>161</v>
      </c>
      <c r="E1675" s="32" t="s">
        <v>99</v>
      </c>
      <c r="F1675" s="32" t="s">
        <v>134</v>
      </c>
    </row>
    <row r="1676" spans="1:6" ht="97.5" customHeight="1" x14ac:dyDescent="0.25">
      <c r="A1676" s="26">
        <f>+'Key Dates'!$B$36</f>
        <v>46063</v>
      </c>
      <c r="B1676" s="26">
        <f>+'Key Dates'!$B$36</f>
        <v>46063</v>
      </c>
      <c r="C1676" s="44" t="s">
        <v>696</v>
      </c>
      <c r="D1676" s="31" t="s">
        <v>162</v>
      </c>
      <c r="E1676" s="32" t="s">
        <v>99</v>
      </c>
      <c r="F1676" s="32" t="s">
        <v>134</v>
      </c>
    </row>
    <row r="1677" spans="1:6" ht="141.75" x14ac:dyDescent="0.25">
      <c r="A1677" s="26">
        <f>+'Key Dates'!$B$36</f>
        <v>46063</v>
      </c>
      <c r="B1677" s="26">
        <f>+'Key Dates'!$B$36</f>
        <v>46063</v>
      </c>
      <c r="C1677" s="44" t="s">
        <v>697</v>
      </c>
      <c r="D1677" s="31" t="s">
        <v>163</v>
      </c>
      <c r="E1677" s="32" t="s">
        <v>99</v>
      </c>
      <c r="F1677" s="32" t="s">
        <v>134</v>
      </c>
    </row>
    <row r="1678" spans="1:6" ht="84.75" customHeight="1" x14ac:dyDescent="0.25">
      <c r="A1678" s="26">
        <f>+'Key Dates'!$B$39-60</f>
        <v>46066</v>
      </c>
      <c r="B1678" s="26">
        <f>+'Key Dates'!$B$39-60</f>
        <v>46066</v>
      </c>
      <c r="C1678" s="42" t="s">
        <v>698</v>
      </c>
      <c r="D1678" s="27" t="s">
        <v>107</v>
      </c>
      <c r="E1678" s="28" t="s">
        <v>113</v>
      </c>
      <c r="F1678" s="28" t="s">
        <v>108</v>
      </c>
    </row>
    <row r="1679" spans="1:6" ht="110.25" x14ac:dyDescent="0.25">
      <c r="A1679" s="26">
        <f>+'Key Dates'!$B$39-60</f>
        <v>46066</v>
      </c>
      <c r="B1679" s="26">
        <f>+'Key Dates'!$B$39-60</f>
        <v>46066</v>
      </c>
      <c r="C1679" s="43" t="s">
        <v>525</v>
      </c>
      <c r="D1679" s="29" t="s">
        <v>131</v>
      </c>
      <c r="E1679" s="30" t="s">
        <v>113</v>
      </c>
      <c r="F1679" s="30" t="s">
        <v>68</v>
      </c>
    </row>
    <row r="1680" spans="1:6" ht="47.25" x14ac:dyDescent="0.25">
      <c r="A1680" s="26">
        <f>+'Key Dates'!$B$9-25</f>
        <v>46066</v>
      </c>
      <c r="B1680" s="26">
        <f>+'Key Dates'!$B$9-25</f>
        <v>46066</v>
      </c>
      <c r="C1680" s="42" t="s">
        <v>473</v>
      </c>
      <c r="D1680" s="27" t="s">
        <v>118</v>
      </c>
      <c r="E1680" s="28" t="s">
        <v>67</v>
      </c>
      <c r="F1680" s="28" t="s">
        <v>119</v>
      </c>
    </row>
    <row r="1681" spans="1:6" ht="47.25" x14ac:dyDescent="0.25">
      <c r="A1681" s="26">
        <f>+'Key Dates'!$B$9-25</f>
        <v>46066</v>
      </c>
      <c r="B1681" s="26">
        <f>+'Key Dates'!$B$9-25</f>
        <v>46066</v>
      </c>
      <c r="C1681" s="42" t="s">
        <v>473</v>
      </c>
      <c r="D1681" s="27" t="s">
        <v>118</v>
      </c>
      <c r="E1681" s="28" t="s">
        <v>69</v>
      </c>
      <c r="F1681" s="28" t="s">
        <v>119</v>
      </c>
    </row>
    <row r="1682" spans="1:6" ht="47.25" x14ac:dyDescent="0.25">
      <c r="A1682" s="26">
        <f>+'Key Dates'!$B$9-25</f>
        <v>46066</v>
      </c>
      <c r="B1682" s="26">
        <f>+'Key Dates'!$B$9-25</f>
        <v>46066</v>
      </c>
      <c r="C1682" s="42" t="s">
        <v>473</v>
      </c>
      <c r="D1682" s="27" t="s">
        <v>118</v>
      </c>
      <c r="E1682" s="28" t="s">
        <v>70</v>
      </c>
      <c r="F1682" s="28" t="s">
        <v>119</v>
      </c>
    </row>
    <row r="1683" spans="1:6" ht="47.25" x14ac:dyDescent="0.25">
      <c r="A1683" s="26">
        <f>+'Key Dates'!$B$9-25</f>
        <v>46066</v>
      </c>
      <c r="B1683" s="26">
        <f>+'Key Dates'!$B$9-25</f>
        <v>46066</v>
      </c>
      <c r="C1683" s="42" t="s">
        <v>474</v>
      </c>
      <c r="D1683" s="27" t="s">
        <v>121</v>
      </c>
      <c r="E1683" s="28" t="s">
        <v>67</v>
      </c>
      <c r="F1683" s="28" t="s">
        <v>122</v>
      </c>
    </row>
    <row r="1684" spans="1:6" ht="47.25" x14ac:dyDescent="0.25">
      <c r="A1684" s="26">
        <f>+'Key Dates'!$B$9-25</f>
        <v>46066</v>
      </c>
      <c r="B1684" s="26">
        <f>+'Key Dates'!$B$9-25</f>
        <v>46066</v>
      </c>
      <c r="C1684" s="42" t="s">
        <v>474</v>
      </c>
      <c r="D1684" s="27" t="s">
        <v>121</v>
      </c>
      <c r="E1684" s="28" t="s">
        <v>69</v>
      </c>
      <c r="F1684" s="28" t="s">
        <v>122</v>
      </c>
    </row>
    <row r="1685" spans="1:6" ht="47.25" x14ac:dyDescent="0.25">
      <c r="A1685" s="26">
        <f>+'Key Dates'!$B$9-25</f>
        <v>46066</v>
      </c>
      <c r="B1685" s="26">
        <f>+'Key Dates'!$B$9-25</f>
        <v>46066</v>
      </c>
      <c r="C1685" s="42" t="s">
        <v>474</v>
      </c>
      <c r="D1685" s="27" t="s">
        <v>121</v>
      </c>
      <c r="E1685" s="28" t="s">
        <v>70</v>
      </c>
      <c r="F1685" s="28" t="s">
        <v>122</v>
      </c>
    </row>
    <row r="1686" spans="1:6" ht="110.25" x14ac:dyDescent="0.25">
      <c r="A1686" s="26">
        <f>+'Key Dates'!$B$9-25</f>
        <v>46066</v>
      </c>
      <c r="B1686" s="26">
        <f>+'Key Dates'!$B$9-25</f>
        <v>46066</v>
      </c>
      <c r="C1686" s="42" t="s">
        <v>475</v>
      </c>
      <c r="D1686" s="27" t="s">
        <v>176</v>
      </c>
      <c r="E1686" s="28" t="s">
        <v>67</v>
      </c>
      <c r="F1686" s="28" t="s">
        <v>177</v>
      </c>
    </row>
    <row r="1687" spans="1:6" ht="110.25" x14ac:dyDescent="0.25">
      <c r="A1687" s="26">
        <f>+'Key Dates'!$B$9-25</f>
        <v>46066</v>
      </c>
      <c r="B1687" s="26">
        <f>+'Key Dates'!$B$9-25</f>
        <v>46066</v>
      </c>
      <c r="C1687" s="42" t="s">
        <v>475</v>
      </c>
      <c r="D1687" s="27" t="s">
        <v>176</v>
      </c>
      <c r="E1687" s="28" t="s">
        <v>69</v>
      </c>
      <c r="F1687" s="28" t="s">
        <v>177</v>
      </c>
    </row>
    <row r="1688" spans="1:6" ht="110.25" x14ac:dyDescent="0.25">
      <c r="A1688" s="26">
        <f>+'Key Dates'!$B$9-25</f>
        <v>46066</v>
      </c>
      <c r="B1688" s="26">
        <f>+'Key Dates'!$B$9-25</f>
        <v>46066</v>
      </c>
      <c r="C1688" s="42" t="s">
        <v>475</v>
      </c>
      <c r="D1688" s="27" t="s">
        <v>176</v>
      </c>
      <c r="E1688" s="28" t="s">
        <v>70</v>
      </c>
      <c r="F1688" s="28" t="s">
        <v>177</v>
      </c>
    </row>
    <row r="1689" spans="1:6" ht="47.25" x14ac:dyDescent="0.25">
      <c r="A1689" s="26">
        <v>46066</v>
      </c>
      <c r="B1689" s="26">
        <v>46066</v>
      </c>
      <c r="C1689" s="43" t="s">
        <v>171</v>
      </c>
      <c r="D1689" s="29" t="s">
        <v>172</v>
      </c>
      <c r="E1689" s="30" t="s">
        <v>67</v>
      </c>
      <c r="F1689" s="30" t="s">
        <v>91</v>
      </c>
    </row>
    <row r="1690" spans="1:6" ht="47.25" x14ac:dyDescent="0.25">
      <c r="A1690" s="26">
        <v>46066</v>
      </c>
      <c r="B1690" s="26">
        <v>46066</v>
      </c>
      <c r="C1690" s="43" t="s">
        <v>171</v>
      </c>
      <c r="D1690" s="29" t="s">
        <v>172</v>
      </c>
      <c r="E1690" s="30" t="s">
        <v>69</v>
      </c>
      <c r="F1690" s="30" t="s">
        <v>91</v>
      </c>
    </row>
    <row r="1691" spans="1:6" ht="101.25" customHeight="1" x14ac:dyDescent="0.25">
      <c r="A1691" s="26">
        <f>+'Key Dates'!$B$36+3</f>
        <v>46066</v>
      </c>
      <c r="B1691" s="26">
        <f>+'Key Dates'!$B$36+10</f>
        <v>46073</v>
      </c>
      <c r="C1691" s="43" t="s">
        <v>173</v>
      </c>
      <c r="D1691" s="29" t="s">
        <v>174</v>
      </c>
      <c r="E1691" s="30" t="s">
        <v>99</v>
      </c>
      <c r="F1691" s="30" t="s">
        <v>91</v>
      </c>
    </row>
    <row r="1692" spans="1:6" ht="31.5" x14ac:dyDescent="0.25">
      <c r="A1692" s="26">
        <f>+'Key Dates'!$B$31</f>
        <v>46069</v>
      </c>
      <c r="B1692" s="26">
        <f>+'Key Dates'!$B$31</f>
        <v>46069</v>
      </c>
      <c r="C1692" s="44" t="s">
        <v>534</v>
      </c>
      <c r="D1692" s="27" t="s">
        <v>75</v>
      </c>
      <c r="E1692" s="28" t="s">
        <v>76</v>
      </c>
      <c r="F1692" s="28" t="s">
        <v>76</v>
      </c>
    </row>
    <row r="1693" spans="1:6" ht="63" x14ac:dyDescent="0.25">
      <c r="A1693" s="26">
        <f>+'Key Dates'!$B$9-21</f>
        <v>46070</v>
      </c>
      <c r="B1693" s="26">
        <f>+'Key Dates'!$B$9-21</f>
        <v>46070</v>
      </c>
      <c r="C1693" s="42" t="s">
        <v>476</v>
      </c>
      <c r="D1693" s="27" t="s">
        <v>125</v>
      </c>
      <c r="E1693" s="28" t="s">
        <v>67</v>
      </c>
      <c r="F1693" s="28" t="s">
        <v>101</v>
      </c>
    </row>
    <row r="1694" spans="1:6" ht="63" x14ac:dyDescent="0.25">
      <c r="A1694" s="26">
        <f>+'Key Dates'!$B$9-21</f>
        <v>46070</v>
      </c>
      <c r="B1694" s="26">
        <f>+'Key Dates'!$B$9-21</f>
        <v>46070</v>
      </c>
      <c r="C1694" s="42" t="s">
        <v>476</v>
      </c>
      <c r="D1694" s="27" t="s">
        <v>125</v>
      </c>
      <c r="E1694" s="28" t="s">
        <v>69</v>
      </c>
      <c r="F1694" s="28" t="s">
        <v>101</v>
      </c>
    </row>
    <row r="1695" spans="1:6" ht="63" x14ac:dyDescent="0.25">
      <c r="A1695" s="26">
        <f>+'Key Dates'!$B$9-21</f>
        <v>46070</v>
      </c>
      <c r="B1695" s="26">
        <f>+'Key Dates'!$B$9-21</f>
        <v>46070</v>
      </c>
      <c r="C1695" s="42" t="s">
        <v>476</v>
      </c>
      <c r="D1695" s="27" t="s">
        <v>125</v>
      </c>
      <c r="E1695" s="28" t="s">
        <v>70</v>
      </c>
      <c r="F1695" s="28" t="s">
        <v>101</v>
      </c>
    </row>
    <row r="1696" spans="1:6" ht="165.75" x14ac:dyDescent="0.25">
      <c r="A1696" s="26">
        <f>+'Key Dates'!$B$40-84</f>
        <v>46070</v>
      </c>
      <c r="B1696" s="26">
        <f>+'Key Dates'!$B$40-84</f>
        <v>46070</v>
      </c>
      <c r="C1696" s="43" t="s">
        <v>699</v>
      </c>
      <c r="D1696" s="29" t="s">
        <v>112</v>
      </c>
      <c r="E1696" s="30" t="s">
        <v>179</v>
      </c>
      <c r="F1696" s="30" t="s">
        <v>114</v>
      </c>
    </row>
    <row r="1697" spans="1:6" ht="63" x14ac:dyDescent="0.25">
      <c r="A1697" s="26">
        <f>+'Key Dates'!$B$9-20</f>
        <v>46071</v>
      </c>
      <c r="B1697" s="26">
        <f>+'Key Dates'!$B$9-20</f>
        <v>46071</v>
      </c>
      <c r="C1697" s="42" t="s">
        <v>477</v>
      </c>
      <c r="D1697" s="27" t="s">
        <v>128</v>
      </c>
      <c r="E1697" s="28" t="s">
        <v>67</v>
      </c>
      <c r="F1697" s="28" t="s">
        <v>101</v>
      </c>
    </row>
    <row r="1698" spans="1:6" ht="63" x14ac:dyDescent="0.25">
      <c r="A1698" s="26">
        <f>+'Key Dates'!$B$9-20</f>
        <v>46071</v>
      </c>
      <c r="B1698" s="26">
        <f>+'Key Dates'!$B$9-20</f>
        <v>46071</v>
      </c>
      <c r="C1698" s="42" t="s">
        <v>477</v>
      </c>
      <c r="D1698" s="27" t="s">
        <v>128</v>
      </c>
      <c r="E1698" s="28" t="s">
        <v>69</v>
      </c>
      <c r="F1698" s="28" t="s">
        <v>101</v>
      </c>
    </row>
    <row r="1699" spans="1:6" ht="63" x14ac:dyDescent="0.25">
      <c r="A1699" s="26">
        <f>+'Key Dates'!$B$9-20</f>
        <v>46071</v>
      </c>
      <c r="B1699" s="26">
        <f>+'Key Dates'!$B$9-20</f>
        <v>46071</v>
      </c>
      <c r="C1699" s="42" t="s">
        <v>477</v>
      </c>
      <c r="D1699" s="27" t="s">
        <v>128</v>
      </c>
      <c r="E1699" s="28" t="s">
        <v>70</v>
      </c>
      <c r="F1699" s="28" t="s">
        <v>101</v>
      </c>
    </row>
    <row r="1700" spans="1:6" ht="78.75" x14ac:dyDescent="0.25">
      <c r="A1700" s="26">
        <f>+'Key Dates'!$B$9-20</f>
        <v>46071</v>
      </c>
      <c r="B1700" s="26">
        <f>+'Key Dates'!$B$9-20</f>
        <v>46071</v>
      </c>
      <c r="C1700" s="43" t="s">
        <v>180</v>
      </c>
      <c r="D1700" s="29" t="s">
        <v>181</v>
      </c>
      <c r="E1700" s="30" t="s">
        <v>67</v>
      </c>
      <c r="F1700" s="30" t="s">
        <v>119</v>
      </c>
    </row>
    <row r="1701" spans="1:6" ht="78.75" x14ac:dyDescent="0.25">
      <c r="A1701" s="26">
        <f>+'Key Dates'!$B$9-20</f>
        <v>46071</v>
      </c>
      <c r="B1701" s="26">
        <f>+'Key Dates'!$B$9-20</f>
        <v>46071</v>
      </c>
      <c r="C1701" s="43" t="s">
        <v>180</v>
      </c>
      <c r="D1701" s="29" t="s">
        <v>181</v>
      </c>
      <c r="E1701" s="30" t="s">
        <v>69</v>
      </c>
      <c r="F1701" s="30" t="s">
        <v>119</v>
      </c>
    </row>
    <row r="1702" spans="1:6" ht="78.75" x14ac:dyDescent="0.25">
      <c r="A1702" s="26">
        <f>+'Key Dates'!$B$9-20</f>
        <v>46071</v>
      </c>
      <c r="B1702" s="26">
        <f>+'Key Dates'!$B$9-20</f>
        <v>46071</v>
      </c>
      <c r="C1702" s="43" t="s">
        <v>180</v>
      </c>
      <c r="D1702" s="29" t="s">
        <v>181</v>
      </c>
      <c r="E1702" s="30" t="s">
        <v>70</v>
      </c>
      <c r="F1702" s="30" t="s">
        <v>119</v>
      </c>
    </row>
    <row r="1703" spans="1:6" ht="173.25" x14ac:dyDescent="0.25">
      <c r="A1703" s="26">
        <f>+'Key Dates'!$B$9-20</f>
        <v>46071</v>
      </c>
      <c r="B1703" s="26">
        <f>+'Key Dates'!$B$9-4</f>
        <v>46087</v>
      </c>
      <c r="C1703" s="43" t="s">
        <v>537</v>
      </c>
      <c r="D1703" s="29" t="s">
        <v>183</v>
      </c>
      <c r="E1703" s="30" t="s">
        <v>67</v>
      </c>
      <c r="F1703" s="30" t="s">
        <v>101</v>
      </c>
    </row>
    <row r="1704" spans="1:6" ht="173.25" x14ac:dyDescent="0.25">
      <c r="A1704" s="26">
        <f>+'Key Dates'!$B$9-20</f>
        <v>46071</v>
      </c>
      <c r="B1704" s="26">
        <f>+'Key Dates'!$B$9-4</f>
        <v>46087</v>
      </c>
      <c r="C1704" s="43" t="s">
        <v>537</v>
      </c>
      <c r="D1704" s="29" t="s">
        <v>183</v>
      </c>
      <c r="E1704" s="30" t="s">
        <v>69</v>
      </c>
      <c r="F1704" s="30" t="s">
        <v>101</v>
      </c>
    </row>
    <row r="1705" spans="1:6" ht="173.25" x14ac:dyDescent="0.25">
      <c r="A1705" s="26">
        <f>+'Key Dates'!$B$9-20</f>
        <v>46071</v>
      </c>
      <c r="B1705" s="26">
        <f>+'Key Dates'!$B$9-4</f>
        <v>46087</v>
      </c>
      <c r="C1705" s="43" t="s">
        <v>537</v>
      </c>
      <c r="D1705" s="29" t="s">
        <v>183</v>
      </c>
      <c r="E1705" s="30" t="s">
        <v>70</v>
      </c>
      <c r="F1705" s="30" t="s">
        <v>101</v>
      </c>
    </row>
    <row r="1706" spans="1:6" ht="127.5" customHeight="1" x14ac:dyDescent="0.25">
      <c r="A1706" s="26">
        <f>+'Key Dates'!$B$9-19</f>
        <v>46072</v>
      </c>
      <c r="B1706" s="26">
        <f>+'Key Dates'!$B$9-19</f>
        <v>46072</v>
      </c>
      <c r="C1706" s="43" t="s">
        <v>186</v>
      </c>
      <c r="D1706" s="29" t="s">
        <v>187</v>
      </c>
      <c r="E1706" s="30" t="s">
        <v>67</v>
      </c>
      <c r="F1706" s="30" t="s">
        <v>130</v>
      </c>
    </row>
    <row r="1707" spans="1:6" ht="127.5" customHeight="1" x14ac:dyDescent="0.25">
      <c r="A1707" s="26">
        <f>+'Key Dates'!$B$9-19</f>
        <v>46072</v>
      </c>
      <c r="B1707" s="26">
        <f>+'Key Dates'!$B$9-19</f>
        <v>46072</v>
      </c>
      <c r="C1707" s="43" t="s">
        <v>186</v>
      </c>
      <c r="D1707" s="29" t="s">
        <v>187</v>
      </c>
      <c r="E1707" s="30" t="s">
        <v>69</v>
      </c>
      <c r="F1707" s="30" t="s">
        <v>130</v>
      </c>
    </row>
    <row r="1708" spans="1:6" ht="127.5" customHeight="1" x14ac:dyDescent="0.25">
      <c r="A1708" s="26">
        <f>+'Key Dates'!$B$9-19</f>
        <v>46072</v>
      </c>
      <c r="B1708" s="26">
        <f>+'Key Dates'!$B$9-19</f>
        <v>46072</v>
      </c>
      <c r="C1708" s="43" t="s">
        <v>186</v>
      </c>
      <c r="D1708" s="29" t="s">
        <v>187</v>
      </c>
      <c r="E1708" s="30" t="s">
        <v>70</v>
      </c>
      <c r="F1708" s="30" t="s">
        <v>130</v>
      </c>
    </row>
    <row r="1709" spans="1:6" ht="227.25" customHeight="1" x14ac:dyDescent="0.25">
      <c r="A1709" s="26">
        <f>+'Key Dates'!$B$9-18</f>
        <v>46073</v>
      </c>
      <c r="B1709" s="26">
        <f>+'Key Dates'!$B$9-1</f>
        <v>46090</v>
      </c>
      <c r="C1709" s="43" t="s">
        <v>478</v>
      </c>
      <c r="D1709" s="29" t="s">
        <v>191</v>
      </c>
      <c r="E1709" s="30" t="s">
        <v>67</v>
      </c>
      <c r="F1709" s="30" t="s">
        <v>68</v>
      </c>
    </row>
    <row r="1710" spans="1:6" ht="222.75" customHeight="1" x14ac:dyDescent="0.25">
      <c r="A1710" s="26">
        <f>+'Key Dates'!$B$9-18</f>
        <v>46073</v>
      </c>
      <c r="B1710" s="26">
        <f>+'Key Dates'!$B$9-1</f>
        <v>46090</v>
      </c>
      <c r="C1710" s="43" t="s">
        <v>478</v>
      </c>
      <c r="D1710" s="29" t="s">
        <v>191</v>
      </c>
      <c r="E1710" s="30" t="s">
        <v>69</v>
      </c>
      <c r="F1710" s="30" t="s">
        <v>68</v>
      </c>
    </row>
    <row r="1711" spans="1:6" ht="219.75" customHeight="1" x14ac:dyDescent="0.25">
      <c r="A1711" s="26">
        <f>+'Key Dates'!$B$9-18</f>
        <v>46073</v>
      </c>
      <c r="B1711" s="26">
        <f>+'Key Dates'!$B$9-1</f>
        <v>46090</v>
      </c>
      <c r="C1711" s="43" t="s">
        <v>478</v>
      </c>
      <c r="D1711" s="29" t="s">
        <v>191</v>
      </c>
      <c r="E1711" s="30" t="s">
        <v>70</v>
      </c>
      <c r="F1711" s="30" t="s">
        <v>68</v>
      </c>
    </row>
    <row r="1712" spans="1:6" ht="47.25" x14ac:dyDescent="0.25">
      <c r="A1712" s="26">
        <f>+'Key Dates'!$B$9-14</f>
        <v>46077</v>
      </c>
      <c r="B1712" s="26">
        <f>+'Key Dates'!$B$9-14</f>
        <v>46077</v>
      </c>
      <c r="C1712" s="42" t="s">
        <v>479</v>
      </c>
      <c r="D1712" s="27" t="s">
        <v>193</v>
      </c>
      <c r="E1712" s="28" t="s">
        <v>67</v>
      </c>
      <c r="F1712" s="28" t="s">
        <v>114</v>
      </c>
    </row>
    <row r="1713" spans="1:6" ht="47.25" x14ac:dyDescent="0.25">
      <c r="A1713" s="26">
        <f>+'Key Dates'!$B$9-14</f>
        <v>46077</v>
      </c>
      <c r="B1713" s="26">
        <f>+'Key Dates'!$B$9-14</f>
        <v>46077</v>
      </c>
      <c r="C1713" s="42" t="s">
        <v>479</v>
      </c>
      <c r="D1713" s="27" t="s">
        <v>193</v>
      </c>
      <c r="E1713" s="28" t="s">
        <v>69</v>
      </c>
      <c r="F1713" s="28" t="s">
        <v>114</v>
      </c>
    </row>
    <row r="1714" spans="1:6" ht="47.25" x14ac:dyDescent="0.25">
      <c r="A1714" s="26">
        <f>+'Key Dates'!$B$9-14</f>
        <v>46077</v>
      </c>
      <c r="B1714" s="26">
        <f>+'Key Dates'!$B$9-14</f>
        <v>46077</v>
      </c>
      <c r="C1714" s="42" t="s">
        <v>479</v>
      </c>
      <c r="D1714" s="27" t="s">
        <v>193</v>
      </c>
      <c r="E1714" s="28" t="s">
        <v>70</v>
      </c>
      <c r="F1714" s="28" t="s">
        <v>114</v>
      </c>
    </row>
    <row r="1715" spans="1:6" ht="78.75" x14ac:dyDescent="0.25">
      <c r="A1715" s="26">
        <f>+'Key Dates'!$B$9-14</f>
        <v>46077</v>
      </c>
      <c r="B1715" s="26">
        <f>+'Key Dates'!$B$9-14</f>
        <v>46077</v>
      </c>
      <c r="C1715" s="43" t="s">
        <v>542</v>
      </c>
      <c r="D1715" s="29" t="s">
        <v>192</v>
      </c>
      <c r="E1715" s="30" t="s">
        <v>67</v>
      </c>
      <c r="F1715" s="30" t="s">
        <v>114</v>
      </c>
    </row>
    <row r="1716" spans="1:6" ht="78.75" x14ac:dyDescent="0.25">
      <c r="A1716" s="26">
        <f>+'Key Dates'!$B$9-14</f>
        <v>46077</v>
      </c>
      <c r="B1716" s="26">
        <f>+'Key Dates'!$B$9-14</f>
        <v>46077</v>
      </c>
      <c r="C1716" s="43" t="s">
        <v>542</v>
      </c>
      <c r="D1716" s="29" t="s">
        <v>192</v>
      </c>
      <c r="E1716" s="30" t="s">
        <v>69</v>
      </c>
      <c r="F1716" s="30" t="s">
        <v>114</v>
      </c>
    </row>
    <row r="1717" spans="1:6" ht="78.75" x14ac:dyDescent="0.25">
      <c r="A1717" s="26">
        <f>+'Key Dates'!$B$9-14</f>
        <v>46077</v>
      </c>
      <c r="B1717" s="26">
        <f>+'Key Dates'!$B$9-14</f>
        <v>46077</v>
      </c>
      <c r="C1717" s="43" t="s">
        <v>542</v>
      </c>
      <c r="D1717" s="29" t="s">
        <v>192</v>
      </c>
      <c r="E1717" s="30" t="s">
        <v>70</v>
      </c>
      <c r="F1717" s="30" t="s">
        <v>114</v>
      </c>
    </row>
    <row r="1718" spans="1:6" ht="78.75" x14ac:dyDescent="0.25">
      <c r="A1718" s="26">
        <f>+'Key Dates'!$B$9-14</f>
        <v>46077</v>
      </c>
      <c r="B1718" s="26">
        <f>+'Key Dates'!$B$9-14</f>
        <v>46077</v>
      </c>
      <c r="C1718" s="42" t="s">
        <v>700</v>
      </c>
      <c r="D1718" s="27" t="s">
        <v>194</v>
      </c>
      <c r="E1718" s="28" t="s">
        <v>67</v>
      </c>
      <c r="F1718" s="28" t="s">
        <v>114</v>
      </c>
    </row>
    <row r="1719" spans="1:6" ht="78.75" x14ac:dyDescent="0.25">
      <c r="A1719" s="26">
        <f>+'Key Dates'!$B$9-14</f>
        <v>46077</v>
      </c>
      <c r="B1719" s="26">
        <f>+'Key Dates'!$B$9-14</f>
        <v>46077</v>
      </c>
      <c r="C1719" s="42" t="s">
        <v>700</v>
      </c>
      <c r="D1719" s="27" t="s">
        <v>194</v>
      </c>
      <c r="E1719" s="28" t="s">
        <v>69</v>
      </c>
      <c r="F1719" s="28" t="s">
        <v>114</v>
      </c>
    </row>
    <row r="1720" spans="1:6" ht="78.75" x14ac:dyDescent="0.25">
      <c r="A1720" s="26">
        <f>+'Key Dates'!$B$9-14</f>
        <v>46077</v>
      </c>
      <c r="B1720" s="26">
        <f>+'Key Dates'!$B$9-14</f>
        <v>46077</v>
      </c>
      <c r="C1720" s="42" t="s">
        <v>700</v>
      </c>
      <c r="D1720" s="27" t="s">
        <v>194</v>
      </c>
      <c r="E1720" s="28" t="s">
        <v>70</v>
      </c>
      <c r="F1720" s="28" t="s">
        <v>114</v>
      </c>
    </row>
    <row r="1721" spans="1:6" ht="63" x14ac:dyDescent="0.25">
      <c r="A1721" s="26">
        <f>+'Key Dates'!$B$9-14</f>
        <v>46077</v>
      </c>
      <c r="B1721" s="26">
        <f>+'Key Dates'!$B$9-14</f>
        <v>46077</v>
      </c>
      <c r="C1721" s="42" t="s">
        <v>480</v>
      </c>
      <c r="D1721" s="27" t="s">
        <v>138</v>
      </c>
      <c r="E1721" s="28" t="s">
        <v>67</v>
      </c>
      <c r="F1721" s="28" t="s">
        <v>284</v>
      </c>
    </row>
    <row r="1722" spans="1:6" ht="63" x14ac:dyDescent="0.25">
      <c r="A1722" s="26">
        <f>+'Key Dates'!$B$9-14</f>
        <v>46077</v>
      </c>
      <c r="B1722" s="26">
        <f>+'Key Dates'!$B$9-14</f>
        <v>46077</v>
      </c>
      <c r="C1722" s="42" t="s">
        <v>480</v>
      </c>
      <c r="D1722" s="27" t="s">
        <v>138</v>
      </c>
      <c r="E1722" s="28" t="s">
        <v>69</v>
      </c>
      <c r="F1722" s="28" t="s">
        <v>284</v>
      </c>
    </row>
    <row r="1723" spans="1:6" ht="63" x14ac:dyDescent="0.25">
      <c r="A1723" s="26">
        <f>+'Key Dates'!$B$9-14</f>
        <v>46077</v>
      </c>
      <c r="B1723" s="26">
        <f>+'Key Dates'!$B$9-14</f>
        <v>46077</v>
      </c>
      <c r="C1723" s="42" t="s">
        <v>480</v>
      </c>
      <c r="D1723" s="27" t="s">
        <v>138</v>
      </c>
      <c r="E1723" s="28" t="s">
        <v>70</v>
      </c>
      <c r="F1723" s="28" t="s">
        <v>284</v>
      </c>
    </row>
    <row r="1724" spans="1:6" ht="82.5" customHeight="1" x14ac:dyDescent="0.25">
      <c r="A1724" s="26">
        <f>+'Key Dates'!$B$39-49</f>
        <v>46077</v>
      </c>
      <c r="B1724" s="26">
        <f>+'Key Dates'!$B$39-3</f>
        <v>46123</v>
      </c>
      <c r="C1724" s="43" t="s">
        <v>701</v>
      </c>
      <c r="D1724" s="27" t="s">
        <v>126</v>
      </c>
      <c r="E1724" s="28" t="s">
        <v>113</v>
      </c>
      <c r="F1724" s="28" t="s">
        <v>108</v>
      </c>
    </row>
    <row r="1725" spans="1:6" ht="94.5" x14ac:dyDescent="0.25">
      <c r="A1725" s="26">
        <f>+'Key Dates'!$B$39-47</f>
        <v>46079</v>
      </c>
      <c r="B1725" s="26">
        <f>+'Key Dates'!$B$39-47</f>
        <v>46079</v>
      </c>
      <c r="C1725" s="43" t="s">
        <v>702</v>
      </c>
      <c r="D1725" s="29" t="s">
        <v>129</v>
      </c>
      <c r="E1725" s="30" t="s">
        <v>113</v>
      </c>
      <c r="F1725" s="30" t="s">
        <v>130</v>
      </c>
    </row>
    <row r="1726" spans="1:6" ht="110.25" x14ac:dyDescent="0.25">
      <c r="A1726" s="26">
        <f>+'Key Dates'!$B$9-11</f>
        <v>46080</v>
      </c>
      <c r="B1726" s="26">
        <f>+'Key Dates'!$B$9-11</f>
        <v>46080</v>
      </c>
      <c r="C1726" s="43" t="s">
        <v>195</v>
      </c>
      <c r="D1726" s="29" t="s">
        <v>196</v>
      </c>
      <c r="E1726" s="28" t="s">
        <v>67</v>
      </c>
      <c r="F1726" s="28" t="s">
        <v>114</v>
      </c>
    </row>
    <row r="1727" spans="1:6" ht="110.25" x14ac:dyDescent="0.25">
      <c r="A1727" s="26">
        <f>+'Key Dates'!$B$9-11</f>
        <v>46080</v>
      </c>
      <c r="B1727" s="26">
        <f>+'Key Dates'!$B$9-11</f>
        <v>46080</v>
      </c>
      <c r="C1727" s="43" t="s">
        <v>195</v>
      </c>
      <c r="D1727" s="29" t="s">
        <v>196</v>
      </c>
      <c r="E1727" s="28" t="s">
        <v>69</v>
      </c>
      <c r="F1727" s="28" t="s">
        <v>114</v>
      </c>
    </row>
    <row r="1728" spans="1:6" ht="110.25" x14ac:dyDescent="0.25">
      <c r="A1728" s="26">
        <f>+'Key Dates'!$B$9-11</f>
        <v>46080</v>
      </c>
      <c r="B1728" s="26">
        <f>+'Key Dates'!$B$9-11</f>
        <v>46080</v>
      </c>
      <c r="C1728" s="43" t="s">
        <v>195</v>
      </c>
      <c r="D1728" s="29" t="s">
        <v>196</v>
      </c>
      <c r="E1728" s="28" t="s">
        <v>70</v>
      </c>
      <c r="F1728" s="28" t="s">
        <v>114</v>
      </c>
    </row>
    <row r="1729" spans="1:6" ht="63" x14ac:dyDescent="0.25">
      <c r="A1729" s="26">
        <f>+'Key Dates'!$B$9-11</f>
        <v>46080</v>
      </c>
      <c r="B1729" s="26">
        <f>+'Key Dates'!$B$9-11</f>
        <v>46080</v>
      </c>
      <c r="C1729" s="42" t="s">
        <v>199</v>
      </c>
      <c r="D1729" s="27" t="s">
        <v>148</v>
      </c>
      <c r="E1729" s="28" t="s">
        <v>67</v>
      </c>
      <c r="F1729" s="28" t="s">
        <v>74</v>
      </c>
    </row>
    <row r="1730" spans="1:6" ht="63" x14ac:dyDescent="0.25">
      <c r="A1730" s="26">
        <f>+'Key Dates'!$B$9-11</f>
        <v>46080</v>
      </c>
      <c r="B1730" s="26">
        <f>+'Key Dates'!$B$9-11</f>
        <v>46080</v>
      </c>
      <c r="C1730" s="42" t="s">
        <v>199</v>
      </c>
      <c r="D1730" s="27" t="s">
        <v>148</v>
      </c>
      <c r="E1730" s="28" t="s">
        <v>69</v>
      </c>
      <c r="F1730" s="28" t="s">
        <v>74</v>
      </c>
    </row>
    <row r="1731" spans="1:6" ht="63" x14ac:dyDescent="0.25">
      <c r="A1731" s="26">
        <f>+'Key Dates'!$B$9-11</f>
        <v>46080</v>
      </c>
      <c r="B1731" s="26">
        <f>+'Key Dates'!$B$9-11</f>
        <v>46080</v>
      </c>
      <c r="C1731" s="42" t="s">
        <v>199</v>
      </c>
      <c r="D1731" s="27" t="s">
        <v>148</v>
      </c>
      <c r="E1731" s="28" t="s">
        <v>70</v>
      </c>
      <c r="F1731" s="28" t="s">
        <v>74</v>
      </c>
    </row>
    <row r="1732" spans="1:6" ht="47.25" x14ac:dyDescent="0.25">
      <c r="A1732" s="26">
        <f>+'Key Dates'!$B$9-11</f>
        <v>46080</v>
      </c>
      <c r="B1732" s="26">
        <f>+'Key Dates'!$B$9-11</f>
        <v>46080</v>
      </c>
      <c r="C1732" s="42" t="s">
        <v>481</v>
      </c>
      <c r="D1732" s="27" t="s">
        <v>198</v>
      </c>
      <c r="E1732" s="28" t="s">
        <v>67</v>
      </c>
      <c r="F1732" s="28" t="s">
        <v>119</v>
      </c>
    </row>
    <row r="1733" spans="1:6" ht="47.25" x14ac:dyDescent="0.25">
      <c r="A1733" s="26">
        <f>+'Key Dates'!$B$9-11</f>
        <v>46080</v>
      </c>
      <c r="B1733" s="26">
        <f>+'Key Dates'!$B$9-11</f>
        <v>46080</v>
      </c>
      <c r="C1733" s="42" t="s">
        <v>481</v>
      </c>
      <c r="D1733" s="27" t="s">
        <v>198</v>
      </c>
      <c r="E1733" s="28" t="s">
        <v>69</v>
      </c>
      <c r="F1733" s="28" t="s">
        <v>119</v>
      </c>
    </row>
    <row r="1734" spans="1:6" ht="47.25" x14ac:dyDescent="0.25">
      <c r="A1734" s="26">
        <f>+'Key Dates'!$B$9-11</f>
        <v>46080</v>
      </c>
      <c r="B1734" s="26">
        <f>+'Key Dates'!$B$9-11</f>
        <v>46080</v>
      </c>
      <c r="C1734" s="42" t="s">
        <v>481</v>
      </c>
      <c r="D1734" s="27" t="s">
        <v>198</v>
      </c>
      <c r="E1734" s="28" t="s">
        <v>70</v>
      </c>
      <c r="F1734" s="28" t="s">
        <v>119</v>
      </c>
    </row>
    <row r="1735" spans="1:6" ht="94.5" x14ac:dyDescent="0.25">
      <c r="A1735" s="26">
        <v>46080</v>
      </c>
      <c r="B1735" s="26">
        <v>46080</v>
      </c>
      <c r="C1735" s="42" t="s">
        <v>482</v>
      </c>
      <c r="D1735" s="27" t="s">
        <v>172</v>
      </c>
      <c r="E1735" s="28" t="s">
        <v>67</v>
      </c>
      <c r="F1735" s="28" t="s">
        <v>101</v>
      </c>
    </row>
    <row r="1736" spans="1:6" ht="94.5" x14ac:dyDescent="0.25">
      <c r="A1736" s="26">
        <v>46080</v>
      </c>
      <c r="B1736" s="26">
        <v>46080</v>
      </c>
      <c r="C1736" s="42" t="s">
        <v>482</v>
      </c>
      <c r="D1736" s="27" t="s">
        <v>172</v>
      </c>
      <c r="E1736" s="28" t="s">
        <v>69</v>
      </c>
      <c r="F1736" s="28" t="s">
        <v>101</v>
      </c>
    </row>
    <row r="1737" spans="1:6" ht="78.75" x14ac:dyDescent="0.25">
      <c r="A1737" s="26">
        <f>+'Key Dates'!$B$40-74</f>
        <v>46080</v>
      </c>
      <c r="B1737" s="26">
        <f>+'Key Dates'!$B$40-74</f>
        <v>46080</v>
      </c>
      <c r="C1737" s="42" t="s">
        <v>716</v>
      </c>
      <c r="D1737" s="27" t="s">
        <v>280</v>
      </c>
      <c r="E1737" s="28" t="s">
        <v>67</v>
      </c>
      <c r="F1737" s="28" t="s">
        <v>114</v>
      </c>
    </row>
    <row r="1738" spans="1:6" ht="78.75" x14ac:dyDescent="0.25">
      <c r="A1738" s="26">
        <f>+'Key Dates'!$B$40-74</f>
        <v>46080</v>
      </c>
      <c r="B1738" s="26">
        <f>+'Key Dates'!$B$40-74</f>
        <v>46080</v>
      </c>
      <c r="C1738" s="42" t="s">
        <v>716</v>
      </c>
      <c r="D1738" s="27" t="s">
        <v>280</v>
      </c>
      <c r="E1738" s="28" t="s">
        <v>69</v>
      </c>
      <c r="F1738" s="28" t="s">
        <v>114</v>
      </c>
    </row>
    <row r="1739" spans="1:6" ht="78.75" x14ac:dyDescent="0.25">
      <c r="A1739" s="26">
        <f>+'Key Dates'!$B$40-74</f>
        <v>46080</v>
      </c>
      <c r="B1739" s="26">
        <f>+'Key Dates'!$B$40-74</f>
        <v>46080</v>
      </c>
      <c r="C1739" s="42" t="s">
        <v>716</v>
      </c>
      <c r="D1739" s="27" t="s">
        <v>280</v>
      </c>
      <c r="E1739" s="28" t="s">
        <v>84</v>
      </c>
      <c r="F1739" s="28" t="s">
        <v>114</v>
      </c>
    </row>
    <row r="1740" spans="1:6" ht="78.75" x14ac:dyDescent="0.25">
      <c r="A1740" s="26">
        <f>+'Key Dates'!$B$40-74</f>
        <v>46080</v>
      </c>
      <c r="B1740" s="26">
        <f>+'Key Dates'!$B$40-74</f>
        <v>46080</v>
      </c>
      <c r="C1740" s="42" t="s">
        <v>716</v>
      </c>
      <c r="D1740" s="27" t="s">
        <v>280</v>
      </c>
      <c r="E1740" s="28" t="s">
        <v>85</v>
      </c>
      <c r="F1740" s="28" t="s">
        <v>114</v>
      </c>
    </row>
    <row r="1741" spans="1:6" ht="63" x14ac:dyDescent="0.25">
      <c r="A1741" s="26">
        <f>+'Key Dates'!$B$9-10</f>
        <v>46081</v>
      </c>
      <c r="B1741" s="26">
        <f>+'Key Dates'!$B$9-10</f>
        <v>46081</v>
      </c>
      <c r="C1741" s="43" t="s">
        <v>703</v>
      </c>
      <c r="D1741" s="29" t="s">
        <v>198</v>
      </c>
      <c r="E1741" s="30" t="s">
        <v>67</v>
      </c>
      <c r="F1741" s="30" t="s">
        <v>119</v>
      </c>
    </row>
    <row r="1742" spans="1:6" ht="63" x14ac:dyDescent="0.25">
      <c r="A1742" s="26">
        <f>+'Key Dates'!$B$9-10</f>
        <v>46081</v>
      </c>
      <c r="B1742" s="26">
        <f>+'Key Dates'!$B$9-10</f>
        <v>46081</v>
      </c>
      <c r="C1742" s="43" t="s">
        <v>703</v>
      </c>
      <c r="D1742" s="29" t="s">
        <v>198</v>
      </c>
      <c r="E1742" s="30" t="s">
        <v>69</v>
      </c>
      <c r="F1742" s="30" t="s">
        <v>119</v>
      </c>
    </row>
    <row r="1743" spans="1:6" ht="63" x14ac:dyDescent="0.25">
      <c r="A1743" s="26">
        <f>+'Key Dates'!$B$9-10</f>
        <v>46081</v>
      </c>
      <c r="B1743" s="26">
        <f>+'Key Dates'!$B$9-10</f>
        <v>46081</v>
      </c>
      <c r="C1743" s="43" t="s">
        <v>703</v>
      </c>
      <c r="D1743" s="29" t="s">
        <v>198</v>
      </c>
      <c r="E1743" s="30" t="s">
        <v>70</v>
      </c>
      <c r="F1743" s="30" t="s">
        <v>119</v>
      </c>
    </row>
    <row r="1744" spans="1:6" ht="47.25" x14ac:dyDescent="0.25">
      <c r="A1744" s="26">
        <f>+'Key Dates'!$B$9-10</f>
        <v>46081</v>
      </c>
      <c r="B1744" s="26">
        <f>+'Key Dates'!$B$9-10</f>
        <v>46081</v>
      </c>
      <c r="C1744" s="43" t="s">
        <v>704</v>
      </c>
      <c r="D1744" s="29" t="s">
        <v>148</v>
      </c>
      <c r="E1744" s="30" t="s">
        <v>67</v>
      </c>
      <c r="F1744" s="30" t="s">
        <v>74</v>
      </c>
    </row>
    <row r="1745" spans="1:6" ht="47.25" x14ac:dyDescent="0.25">
      <c r="A1745" s="26">
        <f>+'Key Dates'!$B$9-10</f>
        <v>46081</v>
      </c>
      <c r="B1745" s="26">
        <f>+'Key Dates'!$B$9-10</f>
        <v>46081</v>
      </c>
      <c r="C1745" s="43" t="s">
        <v>704</v>
      </c>
      <c r="D1745" s="29" t="s">
        <v>148</v>
      </c>
      <c r="E1745" s="30" t="s">
        <v>69</v>
      </c>
      <c r="F1745" s="30" t="s">
        <v>74</v>
      </c>
    </row>
    <row r="1746" spans="1:6" ht="47.25" x14ac:dyDescent="0.25">
      <c r="A1746" s="26">
        <f>+'Key Dates'!$B$9-10</f>
        <v>46081</v>
      </c>
      <c r="B1746" s="26">
        <f>+'Key Dates'!$B$9-10</f>
        <v>46081</v>
      </c>
      <c r="C1746" s="43" t="s">
        <v>704</v>
      </c>
      <c r="D1746" s="29" t="s">
        <v>148</v>
      </c>
      <c r="E1746" s="30" t="s">
        <v>70</v>
      </c>
      <c r="F1746" s="30" t="s">
        <v>74</v>
      </c>
    </row>
    <row r="1747" spans="1:6" ht="94.5" x14ac:dyDescent="0.25">
      <c r="A1747" s="26">
        <f>+'Key Dates'!$B$39-45</f>
        <v>46081</v>
      </c>
      <c r="B1747" s="26">
        <f>+'Key Dates'!$B$39</f>
        <v>46126</v>
      </c>
      <c r="C1747" s="43" t="s">
        <v>705</v>
      </c>
      <c r="D1747" s="29" t="s">
        <v>145</v>
      </c>
      <c r="E1747" s="30" t="s">
        <v>113</v>
      </c>
      <c r="F1747" s="30" t="s">
        <v>101</v>
      </c>
    </row>
    <row r="1748" spans="1:6" ht="47.25" x14ac:dyDescent="0.25">
      <c r="A1748" s="26">
        <f>+'Key Dates'!$B$9-7</f>
        <v>46084</v>
      </c>
      <c r="B1748" s="26">
        <f>+'Key Dates'!$B$9-7</f>
        <v>46084</v>
      </c>
      <c r="C1748" s="42" t="s">
        <v>483</v>
      </c>
      <c r="D1748" s="27" t="s">
        <v>193</v>
      </c>
      <c r="E1748" s="28" t="s">
        <v>67</v>
      </c>
      <c r="F1748" s="28" t="s">
        <v>114</v>
      </c>
    </row>
    <row r="1749" spans="1:6" ht="47.25" x14ac:dyDescent="0.25">
      <c r="A1749" s="26">
        <f>+'Key Dates'!$B$9-7</f>
        <v>46084</v>
      </c>
      <c r="B1749" s="26">
        <f>+'Key Dates'!$B$9-7</f>
        <v>46084</v>
      </c>
      <c r="C1749" s="42" t="s">
        <v>483</v>
      </c>
      <c r="D1749" s="27" t="s">
        <v>193</v>
      </c>
      <c r="E1749" s="28" t="s">
        <v>69</v>
      </c>
      <c r="F1749" s="28" t="s">
        <v>114</v>
      </c>
    </row>
    <row r="1750" spans="1:6" ht="47.25" x14ac:dyDescent="0.25">
      <c r="A1750" s="26">
        <f>+'Key Dates'!$B$9-7</f>
        <v>46084</v>
      </c>
      <c r="B1750" s="26">
        <f>+'Key Dates'!$B$9-7</f>
        <v>46084</v>
      </c>
      <c r="C1750" s="42" t="s">
        <v>483</v>
      </c>
      <c r="D1750" s="27" t="s">
        <v>193</v>
      </c>
      <c r="E1750" s="28" t="s">
        <v>70</v>
      </c>
      <c r="F1750" s="28" t="s">
        <v>114</v>
      </c>
    </row>
    <row r="1751" spans="1:6" ht="31.5" x14ac:dyDescent="0.25">
      <c r="A1751" s="26">
        <f>+'Key Dates'!$B$9-7</f>
        <v>46084</v>
      </c>
      <c r="B1751" s="26">
        <f>+'Key Dates'!$B$9-7</f>
        <v>46084</v>
      </c>
      <c r="C1751" s="42" t="s">
        <v>484</v>
      </c>
      <c r="D1751" s="27" t="s">
        <v>167</v>
      </c>
      <c r="E1751" s="28" t="s">
        <v>67</v>
      </c>
      <c r="F1751" s="28" t="s">
        <v>101</v>
      </c>
    </row>
    <row r="1752" spans="1:6" ht="31.5" x14ac:dyDescent="0.25">
      <c r="A1752" s="26">
        <f>+'Key Dates'!$B$9-7</f>
        <v>46084</v>
      </c>
      <c r="B1752" s="26">
        <f>+'Key Dates'!$B$9-7</f>
        <v>46084</v>
      </c>
      <c r="C1752" s="42" t="s">
        <v>484</v>
      </c>
      <c r="D1752" s="27" t="s">
        <v>167</v>
      </c>
      <c r="E1752" s="28" t="s">
        <v>69</v>
      </c>
      <c r="F1752" s="28" t="s">
        <v>101</v>
      </c>
    </row>
    <row r="1753" spans="1:6" ht="45" customHeight="1" x14ac:dyDescent="0.25">
      <c r="A1753" s="26">
        <f>+'Key Dates'!$B$9-7</f>
        <v>46084</v>
      </c>
      <c r="B1753" s="26">
        <f>+'Key Dates'!$B$9-7</f>
        <v>46084</v>
      </c>
      <c r="C1753" s="42" t="s">
        <v>484</v>
      </c>
      <c r="D1753" s="27" t="s">
        <v>167</v>
      </c>
      <c r="E1753" s="28" t="s">
        <v>70</v>
      </c>
      <c r="F1753" s="28" t="s">
        <v>101</v>
      </c>
    </row>
    <row r="1754" spans="1:6" ht="82.5" customHeight="1" x14ac:dyDescent="0.25">
      <c r="A1754" s="26">
        <f>+'Key Dates'!$B$40-70</f>
        <v>46084</v>
      </c>
      <c r="B1754" s="26">
        <f>+'Key Dates'!$B$40-70</f>
        <v>46084</v>
      </c>
      <c r="C1754" s="43" t="s">
        <v>706</v>
      </c>
      <c r="D1754" s="29" t="s">
        <v>416</v>
      </c>
      <c r="E1754" s="30" t="s">
        <v>179</v>
      </c>
      <c r="F1754" s="30" t="s">
        <v>177</v>
      </c>
    </row>
    <row r="1755" spans="1:6" ht="189" x14ac:dyDescent="0.25">
      <c r="A1755" s="26">
        <f>+'Key Dates'!$B$9-7</f>
        <v>46084</v>
      </c>
      <c r="B1755" s="26">
        <f>+'Key Dates'!$B$9</f>
        <v>46091</v>
      </c>
      <c r="C1755" s="43" t="s">
        <v>202</v>
      </c>
      <c r="D1755" s="27" t="s">
        <v>203</v>
      </c>
      <c r="E1755" s="28" t="s">
        <v>67</v>
      </c>
      <c r="F1755" s="28" t="s">
        <v>68</v>
      </c>
    </row>
    <row r="1756" spans="1:6" ht="189" x14ac:dyDescent="0.25">
      <c r="A1756" s="26">
        <f>+'Key Dates'!$B$9-7</f>
        <v>46084</v>
      </c>
      <c r="B1756" s="26">
        <f>+'Key Dates'!$B$9</f>
        <v>46091</v>
      </c>
      <c r="C1756" s="43" t="s">
        <v>202</v>
      </c>
      <c r="D1756" s="27" t="s">
        <v>203</v>
      </c>
      <c r="E1756" s="28" t="s">
        <v>69</v>
      </c>
      <c r="F1756" s="28" t="s">
        <v>68</v>
      </c>
    </row>
    <row r="1757" spans="1:6" ht="189" x14ac:dyDescent="0.25">
      <c r="A1757" s="26">
        <f>+'Key Dates'!$B$9-7</f>
        <v>46084</v>
      </c>
      <c r="B1757" s="26">
        <f>+'Key Dates'!$B$9</f>
        <v>46091</v>
      </c>
      <c r="C1757" s="43" t="s">
        <v>202</v>
      </c>
      <c r="D1757" s="27" t="s">
        <v>203</v>
      </c>
      <c r="E1757" s="28" t="s">
        <v>70</v>
      </c>
      <c r="F1757" s="28" t="s">
        <v>68</v>
      </c>
    </row>
    <row r="1758" spans="1:6" ht="90" customHeight="1" x14ac:dyDescent="0.25">
      <c r="A1758" s="26">
        <f>+'Key Dates'!$B$39-42</f>
        <v>46084</v>
      </c>
      <c r="B1758" s="26">
        <f>+'Key Dates'!$B$39-1</f>
        <v>46125</v>
      </c>
      <c r="C1758" s="42" t="s">
        <v>541</v>
      </c>
      <c r="D1758" s="27" t="s">
        <v>107</v>
      </c>
      <c r="E1758" s="28" t="s">
        <v>113</v>
      </c>
      <c r="F1758" s="28" t="s">
        <v>108</v>
      </c>
    </row>
    <row r="1759" spans="1:6" ht="110.25" x14ac:dyDescent="0.25">
      <c r="A1759" s="26">
        <f>+'Key Dates'!$B$9-5</f>
        <v>46086</v>
      </c>
      <c r="B1759" s="26">
        <f>+'Key Dates'!$B$9-5</f>
        <v>46086</v>
      </c>
      <c r="C1759" s="43" t="s">
        <v>221</v>
      </c>
      <c r="D1759" s="29" t="s">
        <v>222</v>
      </c>
      <c r="E1759" s="30" t="s">
        <v>67</v>
      </c>
      <c r="F1759" s="30" t="s">
        <v>130</v>
      </c>
    </row>
    <row r="1760" spans="1:6" ht="110.25" x14ac:dyDescent="0.25">
      <c r="A1760" s="26">
        <f>+'Key Dates'!$B$9-5</f>
        <v>46086</v>
      </c>
      <c r="B1760" s="26">
        <f>+'Key Dates'!$B$9-5</f>
        <v>46086</v>
      </c>
      <c r="C1760" s="43" t="s">
        <v>221</v>
      </c>
      <c r="D1760" s="29" t="s">
        <v>222</v>
      </c>
      <c r="E1760" s="30" t="s">
        <v>69</v>
      </c>
      <c r="F1760" s="30" t="s">
        <v>130</v>
      </c>
    </row>
    <row r="1761" spans="1:6" ht="110.25" x14ac:dyDescent="0.25">
      <c r="A1761" s="26">
        <f>+'Key Dates'!$B$9-5</f>
        <v>46086</v>
      </c>
      <c r="B1761" s="26">
        <f>+'Key Dates'!$B$9-5</f>
        <v>46086</v>
      </c>
      <c r="C1761" s="43" t="s">
        <v>221</v>
      </c>
      <c r="D1761" s="29" t="s">
        <v>222</v>
      </c>
      <c r="E1761" s="30" t="s">
        <v>70</v>
      </c>
      <c r="F1761" s="30" t="s">
        <v>130</v>
      </c>
    </row>
    <row r="1762" spans="1:6" ht="47.25" x14ac:dyDescent="0.25">
      <c r="A1762" s="26">
        <f>+'Key Dates'!$B$9-4</f>
        <v>46087</v>
      </c>
      <c r="B1762" s="26">
        <f>+'Key Dates'!$B$9-4</f>
        <v>46087</v>
      </c>
      <c r="C1762" s="42" t="s">
        <v>485</v>
      </c>
      <c r="D1762" s="27" t="s">
        <v>206</v>
      </c>
      <c r="E1762" s="28" t="s">
        <v>67</v>
      </c>
      <c r="F1762" s="28" t="s">
        <v>134</v>
      </c>
    </row>
    <row r="1763" spans="1:6" ht="47.25" x14ac:dyDescent="0.25">
      <c r="A1763" s="26">
        <f>+'Key Dates'!$B$9-4</f>
        <v>46087</v>
      </c>
      <c r="B1763" s="26">
        <f>+'Key Dates'!$B$9-4</f>
        <v>46087</v>
      </c>
      <c r="C1763" s="42" t="s">
        <v>485</v>
      </c>
      <c r="D1763" s="27" t="s">
        <v>206</v>
      </c>
      <c r="E1763" s="28" t="s">
        <v>69</v>
      </c>
      <c r="F1763" s="28" t="s">
        <v>134</v>
      </c>
    </row>
    <row r="1764" spans="1:6" ht="47.25" x14ac:dyDescent="0.25">
      <c r="A1764" s="26">
        <f>+'Key Dates'!$B$9-4</f>
        <v>46087</v>
      </c>
      <c r="B1764" s="26">
        <f>+'Key Dates'!$B$9-4</f>
        <v>46087</v>
      </c>
      <c r="C1764" s="42" t="s">
        <v>485</v>
      </c>
      <c r="D1764" s="27" t="s">
        <v>206</v>
      </c>
      <c r="E1764" s="28" t="s">
        <v>70</v>
      </c>
      <c r="F1764" s="28" t="s">
        <v>134</v>
      </c>
    </row>
    <row r="1765" spans="1:6" ht="110.25" x14ac:dyDescent="0.25">
      <c r="A1765" s="26">
        <f>+'Key Dates'!$B$9-3</f>
        <v>46088</v>
      </c>
      <c r="B1765" s="26">
        <f>+'Key Dates'!$B$9-3</f>
        <v>46088</v>
      </c>
      <c r="C1765" s="43" t="s">
        <v>207</v>
      </c>
      <c r="D1765" s="29" t="s">
        <v>486</v>
      </c>
      <c r="E1765" s="28" t="s">
        <v>67</v>
      </c>
      <c r="F1765" s="28" t="s">
        <v>68</v>
      </c>
    </row>
    <row r="1766" spans="1:6" ht="110.25" x14ac:dyDescent="0.25">
      <c r="A1766" s="26">
        <f>+'Key Dates'!$B$9-3</f>
        <v>46088</v>
      </c>
      <c r="B1766" s="26">
        <f>+'Key Dates'!$B$9-3</f>
        <v>46088</v>
      </c>
      <c r="C1766" s="43" t="s">
        <v>207</v>
      </c>
      <c r="D1766" s="29" t="s">
        <v>486</v>
      </c>
      <c r="E1766" s="28" t="s">
        <v>69</v>
      </c>
      <c r="F1766" s="28" t="s">
        <v>68</v>
      </c>
    </row>
    <row r="1767" spans="1:6" ht="110.25" x14ac:dyDescent="0.25">
      <c r="A1767" s="26">
        <f>+'Key Dates'!$B$9-3</f>
        <v>46088</v>
      </c>
      <c r="B1767" s="26">
        <f>+'Key Dates'!$B$9-3</f>
        <v>46088</v>
      </c>
      <c r="C1767" s="43" t="s">
        <v>207</v>
      </c>
      <c r="D1767" s="29" t="s">
        <v>486</v>
      </c>
      <c r="E1767" s="28" t="s">
        <v>70</v>
      </c>
      <c r="F1767" s="28" t="s">
        <v>68</v>
      </c>
    </row>
    <row r="1768" spans="1:6" ht="63" x14ac:dyDescent="0.25">
      <c r="A1768" s="26">
        <f>+'Key Dates'!$B$9-3</f>
        <v>46088</v>
      </c>
      <c r="B1768" s="26">
        <f>+'Key Dates'!$B$9-3</f>
        <v>46088</v>
      </c>
      <c r="C1768" s="43" t="s">
        <v>707</v>
      </c>
      <c r="D1768" s="29" t="s">
        <v>126</v>
      </c>
      <c r="E1768" s="30" t="s">
        <v>67</v>
      </c>
      <c r="F1768" s="30" t="s">
        <v>108</v>
      </c>
    </row>
    <row r="1769" spans="1:6" ht="63" x14ac:dyDescent="0.25">
      <c r="A1769" s="26">
        <f>+'Key Dates'!$B$9-3</f>
        <v>46088</v>
      </c>
      <c r="B1769" s="26">
        <f>+'Key Dates'!$B$9-3</f>
        <v>46088</v>
      </c>
      <c r="C1769" s="43" t="s">
        <v>707</v>
      </c>
      <c r="D1769" s="29" t="s">
        <v>126</v>
      </c>
      <c r="E1769" s="30" t="s">
        <v>69</v>
      </c>
      <c r="F1769" s="30" t="s">
        <v>108</v>
      </c>
    </row>
    <row r="1770" spans="1:6" ht="63" x14ac:dyDescent="0.25">
      <c r="A1770" s="26">
        <f>+'Key Dates'!$B$9-3</f>
        <v>46088</v>
      </c>
      <c r="B1770" s="26">
        <f>+'Key Dates'!$B$9-3</f>
        <v>46088</v>
      </c>
      <c r="C1770" s="43" t="s">
        <v>707</v>
      </c>
      <c r="D1770" s="29" t="s">
        <v>126</v>
      </c>
      <c r="E1770" s="30" t="s">
        <v>70</v>
      </c>
      <c r="F1770" s="30" t="s">
        <v>108</v>
      </c>
    </row>
    <row r="1771" spans="1:6" ht="157.5" x14ac:dyDescent="0.25">
      <c r="A1771" s="26">
        <f>+'Key Dates'!$B$9-1</f>
        <v>46090</v>
      </c>
      <c r="B1771" s="26">
        <f>+'Key Dates'!$B$9-1</f>
        <v>46090</v>
      </c>
      <c r="C1771" s="43" t="s">
        <v>487</v>
      </c>
      <c r="D1771" s="29" t="s">
        <v>488</v>
      </c>
      <c r="E1771" s="30" t="s">
        <v>67</v>
      </c>
      <c r="F1771" s="30" t="s">
        <v>68</v>
      </c>
    </row>
    <row r="1772" spans="1:6" ht="157.5" x14ac:dyDescent="0.25">
      <c r="A1772" s="26">
        <f>+'Key Dates'!$B$9-1</f>
        <v>46090</v>
      </c>
      <c r="B1772" s="26">
        <f>+'Key Dates'!$B$9-1</f>
        <v>46090</v>
      </c>
      <c r="C1772" s="43" t="s">
        <v>487</v>
      </c>
      <c r="D1772" s="29" t="s">
        <v>488</v>
      </c>
      <c r="E1772" s="30" t="s">
        <v>69</v>
      </c>
      <c r="F1772" s="30" t="s">
        <v>68</v>
      </c>
    </row>
    <row r="1773" spans="1:6" ht="157.5" x14ac:dyDescent="0.25">
      <c r="A1773" s="26">
        <f>+'Key Dates'!$B$9-1</f>
        <v>46090</v>
      </c>
      <c r="B1773" s="26">
        <f>+'Key Dates'!$B$9-1</f>
        <v>46090</v>
      </c>
      <c r="C1773" s="43" t="s">
        <v>487</v>
      </c>
      <c r="D1773" s="29" t="s">
        <v>488</v>
      </c>
      <c r="E1773" s="30" t="s">
        <v>70</v>
      </c>
      <c r="F1773" s="30" t="s">
        <v>68</v>
      </c>
    </row>
    <row r="1774" spans="1:6" ht="47.25" x14ac:dyDescent="0.25">
      <c r="A1774" s="26">
        <f>+'Key Dates'!$B$9-1</f>
        <v>46090</v>
      </c>
      <c r="B1774" s="26">
        <f>+'Key Dates'!$B$9-1</f>
        <v>46090</v>
      </c>
      <c r="C1774" s="42" t="s">
        <v>489</v>
      </c>
      <c r="D1774" s="27" t="s">
        <v>208</v>
      </c>
      <c r="E1774" s="28" t="s">
        <v>67</v>
      </c>
      <c r="F1774" s="28" t="s">
        <v>68</v>
      </c>
    </row>
    <row r="1775" spans="1:6" ht="47.25" x14ac:dyDescent="0.25">
      <c r="A1775" s="26">
        <f>+'Key Dates'!$B$9-1</f>
        <v>46090</v>
      </c>
      <c r="B1775" s="26">
        <f>+'Key Dates'!$B$9-1</f>
        <v>46090</v>
      </c>
      <c r="C1775" s="42" t="s">
        <v>489</v>
      </c>
      <c r="D1775" s="27" t="s">
        <v>208</v>
      </c>
      <c r="E1775" s="28" t="s">
        <v>69</v>
      </c>
      <c r="F1775" s="28" t="s">
        <v>68</v>
      </c>
    </row>
    <row r="1776" spans="1:6" ht="47.25" x14ac:dyDescent="0.25">
      <c r="A1776" s="26">
        <f>+'Key Dates'!$B$9-1</f>
        <v>46090</v>
      </c>
      <c r="B1776" s="26">
        <f>+'Key Dates'!$B$9-1</f>
        <v>46090</v>
      </c>
      <c r="C1776" s="42" t="s">
        <v>489</v>
      </c>
      <c r="D1776" s="27" t="s">
        <v>208</v>
      </c>
      <c r="E1776" s="28" t="s">
        <v>70</v>
      </c>
      <c r="F1776" s="28" t="s">
        <v>68</v>
      </c>
    </row>
    <row r="1777" spans="1:6" ht="47.25" x14ac:dyDescent="0.25">
      <c r="A1777" s="26">
        <f>+'Key Dates'!$B$9-1</f>
        <v>46090</v>
      </c>
      <c r="B1777" s="26">
        <f>+'Key Dates'!$B$9-1</f>
        <v>46090</v>
      </c>
      <c r="C1777" s="42" t="s">
        <v>490</v>
      </c>
      <c r="D1777" s="27" t="s">
        <v>210</v>
      </c>
      <c r="E1777" s="28" t="s">
        <v>67</v>
      </c>
      <c r="F1777" s="28" t="s">
        <v>134</v>
      </c>
    </row>
    <row r="1778" spans="1:6" ht="47.25" x14ac:dyDescent="0.25">
      <c r="A1778" s="26">
        <f>+'Key Dates'!$B$9-1</f>
        <v>46090</v>
      </c>
      <c r="B1778" s="26">
        <f>+'Key Dates'!$B$9-1</f>
        <v>46090</v>
      </c>
      <c r="C1778" s="42" t="s">
        <v>490</v>
      </c>
      <c r="D1778" s="27" t="s">
        <v>210</v>
      </c>
      <c r="E1778" s="28" t="s">
        <v>69</v>
      </c>
      <c r="F1778" s="28" t="s">
        <v>134</v>
      </c>
    </row>
    <row r="1779" spans="1:6" ht="47.25" x14ac:dyDescent="0.25">
      <c r="A1779" s="26">
        <f>+'Key Dates'!$B$9-1</f>
        <v>46090</v>
      </c>
      <c r="B1779" s="26">
        <f>+'Key Dates'!$B$9-1</f>
        <v>46090</v>
      </c>
      <c r="C1779" s="42" t="s">
        <v>490</v>
      </c>
      <c r="D1779" s="27" t="s">
        <v>210</v>
      </c>
      <c r="E1779" s="28" t="s">
        <v>70</v>
      </c>
      <c r="F1779" s="28" t="s">
        <v>134</v>
      </c>
    </row>
    <row r="1780" spans="1:6" ht="31.5" x14ac:dyDescent="0.25">
      <c r="A1780" s="26">
        <f>+'Key Dates'!$B$9</f>
        <v>46091</v>
      </c>
      <c r="B1780" s="26">
        <f>+'Key Dates'!$B$9</f>
        <v>46091</v>
      </c>
      <c r="C1780" s="44" t="s">
        <v>708</v>
      </c>
      <c r="D1780" s="27" t="s">
        <v>211</v>
      </c>
      <c r="E1780" s="28" t="s">
        <v>67</v>
      </c>
      <c r="F1780" s="28" t="s">
        <v>134</v>
      </c>
    </row>
    <row r="1781" spans="1:6" ht="31.5" x14ac:dyDescent="0.25">
      <c r="A1781" s="26">
        <f>+'Key Dates'!$B$9</f>
        <v>46091</v>
      </c>
      <c r="B1781" s="26">
        <f>+'Key Dates'!$B$9</f>
        <v>46091</v>
      </c>
      <c r="C1781" s="44" t="s">
        <v>708</v>
      </c>
      <c r="D1781" s="27" t="s">
        <v>211</v>
      </c>
      <c r="E1781" s="28" t="s">
        <v>69</v>
      </c>
      <c r="F1781" s="28" t="s">
        <v>134</v>
      </c>
    </row>
    <row r="1782" spans="1:6" ht="51" x14ac:dyDescent="0.25">
      <c r="A1782" s="26">
        <f>+'Key Dates'!$B$9</f>
        <v>46091</v>
      </c>
      <c r="B1782" s="26">
        <f>+'Key Dates'!$B$9</f>
        <v>46091</v>
      </c>
      <c r="C1782" s="44" t="s">
        <v>708</v>
      </c>
      <c r="D1782" s="27" t="s">
        <v>211</v>
      </c>
      <c r="E1782" s="28" t="s">
        <v>80</v>
      </c>
      <c r="F1782" s="28" t="s">
        <v>134</v>
      </c>
    </row>
    <row r="1783" spans="1:6" ht="38.25" x14ac:dyDescent="0.25">
      <c r="A1783" s="26">
        <f>+'Key Dates'!$B$9</f>
        <v>46091</v>
      </c>
      <c r="B1783" s="26">
        <f>+'Key Dates'!$B$9</f>
        <v>46091</v>
      </c>
      <c r="C1783" s="44" t="s">
        <v>708</v>
      </c>
      <c r="D1783" s="27" t="s">
        <v>211</v>
      </c>
      <c r="E1783" s="28" t="s">
        <v>70</v>
      </c>
      <c r="F1783" s="28" t="s">
        <v>134</v>
      </c>
    </row>
    <row r="1784" spans="1:6" ht="51" x14ac:dyDescent="0.25">
      <c r="A1784" s="26">
        <f>+'Key Dates'!$B$9</f>
        <v>46091</v>
      </c>
      <c r="B1784" s="26">
        <f>+'Key Dates'!$B$9</f>
        <v>46091</v>
      </c>
      <c r="C1784" s="44" t="s">
        <v>708</v>
      </c>
      <c r="D1784" s="27" t="s">
        <v>211</v>
      </c>
      <c r="E1784" s="28" t="s">
        <v>84</v>
      </c>
      <c r="F1784" s="28" t="s">
        <v>134</v>
      </c>
    </row>
    <row r="1785" spans="1:6" ht="51" x14ac:dyDescent="0.25">
      <c r="A1785" s="26">
        <f>+'Key Dates'!$B$9</f>
        <v>46091</v>
      </c>
      <c r="B1785" s="26">
        <f>+'Key Dates'!$B$9</f>
        <v>46091</v>
      </c>
      <c r="C1785" s="44" t="s">
        <v>708</v>
      </c>
      <c r="D1785" s="27" t="s">
        <v>211</v>
      </c>
      <c r="E1785" s="28" t="s">
        <v>85</v>
      </c>
      <c r="F1785" s="28" t="s">
        <v>134</v>
      </c>
    </row>
    <row r="1786" spans="1:6" ht="31.5" x14ac:dyDescent="0.25">
      <c r="A1786" s="26">
        <f>+'Key Dates'!$B$9</f>
        <v>46091</v>
      </c>
      <c r="B1786" s="26">
        <f>+'Key Dates'!$B$9</f>
        <v>46091</v>
      </c>
      <c r="C1786" s="44" t="s">
        <v>708</v>
      </c>
      <c r="D1786" s="27" t="s">
        <v>211</v>
      </c>
      <c r="E1786" s="28" t="s">
        <v>86</v>
      </c>
      <c r="F1786" s="28" t="s">
        <v>134</v>
      </c>
    </row>
    <row r="1787" spans="1:6" ht="157.5" x14ac:dyDescent="0.25">
      <c r="A1787" s="26">
        <f>+'Key Dates'!$B$39-35</f>
        <v>46091</v>
      </c>
      <c r="B1787" s="26">
        <f>+'Key Dates'!$B$39-1</f>
        <v>46125</v>
      </c>
      <c r="C1787" s="42" t="s">
        <v>204</v>
      </c>
      <c r="D1787" s="27" t="s">
        <v>98</v>
      </c>
      <c r="E1787" s="28" t="s">
        <v>113</v>
      </c>
      <c r="F1787" s="28" t="s">
        <v>68</v>
      </c>
    </row>
    <row r="1788" spans="1:6" ht="63" x14ac:dyDescent="0.25">
      <c r="A1788" s="26">
        <f>+'Key Dates'!$B$42-60</f>
        <v>46101</v>
      </c>
      <c r="B1788" s="26">
        <f>+'Key Dates'!$B$42-1</f>
        <v>46160</v>
      </c>
      <c r="C1788" s="42" t="s">
        <v>709</v>
      </c>
      <c r="D1788" s="27" t="s">
        <v>491</v>
      </c>
      <c r="E1788" s="28" t="s">
        <v>67</v>
      </c>
      <c r="F1788" s="28" t="s">
        <v>74</v>
      </c>
    </row>
    <row r="1789" spans="1:6" ht="63" x14ac:dyDescent="0.25">
      <c r="A1789" s="26">
        <f>+'Key Dates'!$B$42-60</f>
        <v>46101</v>
      </c>
      <c r="B1789" s="26">
        <f>+'Key Dates'!$B$42-1</f>
        <v>46160</v>
      </c>
      <c r="C1789" s="42" t="s">
        <v>709</v>
      </c>
      <c r="D1789" s="27" t="s">
        <v>491</v>
      </c>
      <c r="E1789" s="28" t="s">
        <v>69</v>
      </c>
      <c r="F1789" s="28" t="s">
        <v>74</v>
      </c>
    </row>
    <row r="1790" spans="1:6" ht="15" x14ac:dyDescent="0.25">
      <c r="A1790" s="52" t="s">
        <v>7</v>
      </c>
      <c r="B1790" s="52"/>
      <c r="C1790" s="52"/>
      <c r="D1790" s="52"/>
      <c r="E1790" s="52"/>
      <c r="F1790" s="52"/>
    </row>
  </sheetData>
  <autoFilter ref="A2:F1790" xr:uid="{00000000-0009-0000-0000-000001000000}"/>
  <mergeCells count="2">
    <mergeCell ref="A1:F1"/>
    <mergeCell ref="A1790:F1790"/>
  </mergeCell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0"/>
  <sheetViews>
    <sheetView topLeftCell="A13" workbookViewId="0">
      <selection activeCell="B38" sqref="B38"/>
    </sheetView>
  </sheetViews>
  <sheetFormatPr defaultColWidth="0" defaultRowHeight="12.75" zeroHeight="1" x14ac:dyDescent="0.2"/>
  <cols>
    <col min="1" max="1" width="67.85546875" style="18" bestFit="1" customWidth="1"/>
    <col min="2" max="2" width="15.5703125" style="18" customWidth="1"/>
    <col min="3" max="16384" width="9.140625" style="12" hidden="1"/>
  </cols>
  <sheetData>
    <row r="1" spans="1:2" x14ac:dyDescent="0.2">
      <c r="A1" s="53" t="s">
        <v>8</v>
      </c>
      <c r="B1" s="53"/>
    </row>
    <row r="2" spans="1:2" x14ac:dyDescent="0.2">
      <c r="A2" s="13" t="s">
        <v>9</v>
      </c>
      <c r="B2" s="14" t="s">
        <v>10</v>
      </c>
    </row>
    <row r="3" spans="1:2" x14ac:dyDescent="0.2">
      <c r="A3" s="18" t="s">
        <v>11</v>
      </c>
      <c r="B3" s="19">
        <v>45601</v>
      </c>
    </row>
    <row r="4" spans="1:2" x14ac:dyDescent="0.2">
      <c r="A4" s="18" t="s">
        <v>12</v>
      </c>
      <c r="B4" s="19">
        <v>45671</v>
      </c>
    </row>
    <row r="5" spans="1:2" x14ac:dyDescent="0.2">
      <c r="A5" s="18" t="s">
        <v>13</v>
      </c>
      <c r="B5" s="19">
        <v>45663</v>
      </c>
    </row>
    <row r="6" spans="1:2" x14ac:dyDescent="0.2">
      <c r="A6" s="18" t="s">
        <v>14</v>
      </c>
      <c r="B6" s="19">
        <v>45727</v>
      </c>
    </row>
    <row r="7" spans="1:2" x14ac:dyDescent="0.2">
      <c r="A7" s="18" t="s">
        <v>15</v>
      </c>
      <c r="B7" s="19">
        <v>45881</v>
      </c>
    </row>
    <row r="8" spans="1:2" x14ac:dyDescent="0.2">
      <c r="A8" s="18" t="s">
        <v>16</v>
      </c>
      <c r="B8" s="19">
        <v>45965</v>
      </c>
    </row>
    <row r="9" spans="1:2" x14ac:dyDescent="0.2">
      <c r="A9" s="18" t="s">
        <v>17</v>
      </c>
      <c r="B9" s="19">
        <v>46091</v>
      </c>
    </row>
    <row r="10" spans="1:2" x14ac:dyDescent="0.2">
      <c r="A10" s="15" t="s">
        <v>18</v>
      </c>
      <c r="B10" s="19">
        <v>45658</v>
      </c>
    </row>
    <row r="11" spans="1:2" x14ac:dyDescent="0.2">
      <c r="A11" s="18" t="s">
        <v>19</v>
      </c>
      <c r="B11" s="19">
        <v>45677</v>
      </c>
    </row>
    <row r="12" spans="1:2" x14ac:dyDescent="0.2">
      <c r="A12" s="18" t="s">
        <v>20</v>
      </c>
      <c r="B12" s="19">
        <v>45705</v>
      </c>
    </row>
    <row r="13" spans="1:2" x14ac:dyDescent="0.2">
      <c r="A13" s="18" t="s">
        <v>21</v>
      </c>
      <c r="B13" s="19">
        <v>45803</v>
      </c>
    </row>
    <row r="14" spans="1:2" x14ac:dyDescent="0.2">
      <c r="A14" s="18" t="s">
        <v>22</v>
      </c>
      <c r="B14" s="19">
        <v>45842</v>
      </c>
    </row>
    <row r="15" spans="1:2" x14ac:dyDescent="0.2">
      <c r="A15" s="18" t="s">
        <v>23</v>
      </c>
      <c r="B15" s="19">
        <v>45901</v>
      </c>
    </row>
    <row r="16" spans="1:2" x14ac:dyDescent="0.2">
      <c r="A16" s="15" t="s">
        <v>24</v>
      </c>
      <c r="B16" s="19">
        <v>45943</v>
      </c>
    </row>
    <row r="17" spans="1:2" x14ac:dyDescent="0.2">
      <c r="A17" s="15" t="s">
        <v>25</v>
      </c>
      <c r="B17" s="19">
        <v>45972</v>
      </c>
    </row>
    <row r="18" spans="1:2" x14ac:dyDescent="0.2">
      <c r="A18" s="18" t="s">
        <v>26</v>
      </c>
      <c r="B18" s="19">
        <v>45988</v>
      </c>
    </row>
    <row r="19" spans="1:2" x14ac:dyDescent="0.2">
      <c r="A19" s="18" t="s">
        <v>27</v>
      </c>
      <c r="B19" s="19">
        <v>46016</v>
      </c>
    </row>
    <row r="20" spans="1:2" x14ac:dyDescent="0.2">
      <c r="A20" s="18" t="s">
        <v>28</v>
      </c>
      <c r="B20" s="19">
        <v>45796</v>
      </c>
    </row>
    <row r="21" spans="1:2" x14ac:dyDescent="0.2">
      <c r="A21" s="18" t="s">
        <v>29</v>
      </c>
      <c r="B21" s="19">
        <v>36526</v>
      </c>
    </row>
    <row r="22" spans="1:2" x14ac:dyDescent="0.2">
      <c r="A22" s="18" t="s">
        <v>30</v>
      </c>
      <c r="B22" s="19">
        <v>36526</v>
      </c>
    </row>
    <row r="23" spans="1:2" x14ac:dyDescent="0.2">
      <c r="A23" s="18" t="s">
        <v>31</v>
      </c>
      <c r="B23" s="19">
        <v>45995</v>
      </c>
    </row>
    <row r="24" spans="1:2" x14ac:dyDescent="0.2">
      <c r="A24" s="15" t="s">
        <v>32</v>
      </c>
      <c r="B24" s="19">
        <v>46023</v>
      </c>
    </row>
    <row r="25" spans="1:2" x14ac:dyDescent="0.2">
      <c r="A25" s="15" t="s">
        <v>33</v>
      </c>
      <c r="B25" s="19">
        <v>46027</v>
      </c>
    </row>
    <row r="26" spans="1:2" x14ac:dyDescent="0.2">
      <c r="A26" s="15" t="s">
        <v>34</v>
      </c>
      <c r="B26" s="19">
        <v>46041</v>
      </c>
    </row>
    <row r="27" spans="1:2" x14ac:dyDescent="0.2">
      <c r="A27" s="18" t="s">
        <v>35</v>
      </c>
      <c r="B27" s="19">
        <v>45777</v>
      </c>
    </row>
    <row r="28" spans="1:2" x14ac:dyDescent="0.2">
      <c r="A28" s="18" t="s">
        <v>36</v>
      </c>
      <c r="B28" s="19">
        <v>46056</v>
      </c>
    </row>
    <row r="29" spans="1:2" x14ac:dyDescent="0.2">
      <c r="A29" s="15" t="s">
        <v>37</v>
      </c>
      <c r="B29" s="20">
        <v>45651</v>
      </c>
    </row>
    <row r="30" spans="1:2" x14ac:dyDescent="0.2">
      <c r="A30" s="15" t="s">
        <v>38</v>
      </c>
      <c r="B30" s="16">
        <v>45684</v>
      </c>
    </row>
    <row r="31" spans="1:2" x14ac:dyDescent="0.2">
      <c r="A31" s="15" t="s">
        <v>39</v>
      </c>
      <c r="B31" s="16">
        <v>46069</v>
      </c>
    </row>
    <row r="32" spans="1:2" ht="25.5" x14ac:dyDescent="0.2">
      <c r="A32" s="17" t="s">
        <v>40</v>
      </c>
      <c r="B32" s="16">
        <v>36526</v>
      </c>
    </row>
    <row r="33" spans="1:2" x14ac:dyDescent="0.2">
      <c r="A33" s="15" t="s">
        <v>41</v>
      </c>
      <c r="B33" s="16">
        <v>45624</v>
      </c>
    </row>
    <row r="34" spans="1:2" x14ac:dyDescent="0.2">
      <c r="A34" s="15" t="s">
        <v>42</v>
      </c>
      <c r="B34" s="16">
        <v>45657</v>
      </c>
    </row>
    <row r="35" spans="1:2" x14ac:dyDescent="0.2">
      <c r="A35" s="15" t="s">
        <v>43</v>
      </c>
      <c r="B35" s="16">
        <v>45699</v>
      </c>
    </row>
    <row r="36" spans="1:2" x14ac:dyDescent="0.2">
      <c r="A36" s="15" t="s">
        <v>44</v>
      </c>
      <c r="B36" s="16">
        <v>46063</v>
      </c>
    </row>
    <row r="37" spans="1:2" x14ac:dyDescent="0.2">
      <c r="A37" s="15" t="s">
        <v>45</v>
      </c>
      <c r="B37" s="16">
        <v>45755</v>
      </c>
    </row>
    <row r="38" spans="1:2" x14ac:dyDescent="0.2">
      <c r="A38" s="15" t="s">
        <v>46</v>
      </c>
      <c r="B38" s="16">
        <v>45790</v>
      </c>
    </row>
    <row r="39" spans="1:2" x14ac:dyDescent="0.2">
      <c r="A39" s="15" t="s">
        <v>47</v>
      </c>
      <c r="B39" s="16">
        <v>46126</v>
      </c>
    </row>
    <row r="40" spans="1:2" x14ac:dyDescent="0.2">
      <c r="A40" s="15" t="s">
        <v>48</v>
      </c>
      <c r="B40" s="16">
        <v>46154</v>
      </c>
    </row>
    <row r="41" spans="1:2" x14ac:dyDescent="0.2">
      <c r="A41" s="15" t="s">
        <v>49</v>
      </c>
      <c r="B41" s="16">
        <v>46048</v>
      </c>
    </row>
    <row r="42" spans="1:2" x14ac:dyDescent="0.2">
      <c r="A42" s="15" t="s">
        <v>50</v>
      </c>
      <c r="B42" s="16">
        <v>46161</v>
      </c>
    </row>
    <row r="43" spans="1:2" ht="12.6" customHeight="1" x14ac:dyDescent="0.2">
      <c r="A43" s="15" t="s">
        <v>51</v>
      </c>
      <c r="B43" s="16">
        <v>46231</v>
      </c>
    </row>
    <row r="44" spans="1:2" ht="12.6" customHeight="1" x14ac:dyDescent="0.2">
      <c r="A44" s="15" t="s">
        <v>52</v>
      </c>
      <c r="B44" s="16">
        <v>45797</v>
      </c>
    </row>
    <row r="45" spans="1:2" ht="12.6" customHeight="1" x14ac:dyDescent="0.2">
      <c r="A45" s="15" t="s">
        <v>53</v>
      </c>
      <c r="B45" s="16">
        <v>45867</v>
      </c>
    </row>
    <row r="46" spans="1:2" ht="12.6" customHeight="1" x14ac:dyDescent="0.2">
      <c r="A46" s="15" t="s">
        <v>54</v>
      </c>
      <c r="B46" s="16">
        <v>46245</v>
      </c>
    </row>
    <row r="47" spans="1:2" ht="12.6" customHeight="1" x14ac:dyDescent="0.2">
      <c r="A47" s="15" t="s">
        <v>55</v>
      </c>
      <c r="B47" s="16">
        <v>46329</v>
      </c>
    </row>
    <row r="48" spans="1:2" ht="12.6" customHeight="1" x14ac:dyDescent="0.2">
      <c r="A48" s="15" t="s">
        <v>56</v>
      </c>
      <c r="B48" s="16">
        <v>36526</v>
      </c>
    </row>
    <row r="49" spans="1:2" ht="12.6" customHeight="1" x14ac:dyDescent="0.2">
      <c r="A49" s="15" t="s">
        <v>57</v>
      </c>
      <c r="B49" s="16">
        <v>45827</v>
      </c>
    </row>
    <row r="50" spans="1:2" ht="12.6" customHeight="1" x14ac:dyDescent="0.2">
      <c r="A50" s="53" t="s">
        <v>7</v>
      </c>
      <c r="B50" s="53"/>
    </row>
  </sheetData>
  <mergeCells count="2">
    <mergeCell ref="A1:B1"/>
    <mergeCell ref="A50:B5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38DC1BF587E340B121EDAE91348C42" ma:contentTypeVersion="18" ma:contentTypeDescription="Create a new document." ma:contentTypeScope="" ma:versionID="4822fcc90e695d502462b1807949a569">
  <xsd:schema xmlns:xsd="http://www.w3.org/2001/XMLSchema" xmlns:xs="http://www.w3.org/2001/XMLSchema" xmlns:p="http://schemas.microsoft.com/office/2006/metadata/properties" xmlns:ns2="e8f9d036-80bd-436e-8984-f09c6706b971" xmlns:ns3="122075e9-165c-42ee-b08d-d6d83414c37d" targetNamespace="http://schemas.microsoft.com/office/2006/metadata/properties" ma:root="true" ma:fieldsID="a083fb029124a73c38f01e34f8d693af" ns2:_="" ns3:_="">
    <xsd:import namespace="e8f9d036-80bd-436e-8984-f09c6706b971"/>
    <xsd:import namespace="122075e9-165c-42ee-b08d-d6d83414c37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element ref="ns2:Final" minOccurs="0"/>
                <xsd:element ref="ns2:UploadtoNS_x003f_" minOccurs="0"/>
                <xsd:element ref="ns2:Uploadt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9d036-80bd-436e-8984-f09c6706b9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Final" ma:index="22" nillable="true" ma:displayName="Final" ma:format="Dropdown" ma:internalName="Final">
      <xsd:simpleType>
        <xsd:restriction base="dms:Text">
          <xsd:maxLength value="255"/>
        </xsd:restriction>
      </xsd:simpleType>
    </xsd:element>
    <xsd:element name="UploadtoNS_x003f_" ma:index="23" nillable="true" ma:displayName="Upload to NS?" ma:format="Dropdown" ma:internalName="UploadtoNS_x003f_">
      <xsd:simpleType>
        <xsd:union memberTypes="dms:Text">
          <xsd:simpleType>
            <xsd:restriction base="dms:Choice">
              <xsd:enumeration value="No"/>
              <xsd:enumeration value="Yes"/>
            </xsd:restriction>
          </xsd:simpleType>
        </xsd:union>
      </xsd:simpleType>
    </xsd:element>
    <xsd:element name="UploadtoNS" ma:index="24" nillable="true" ma:displayName="Upload to NS" ma:format="Dropdown" ma:internalName="UploadtoNS">
      <xsd:simpleType>
        <xsd:restriction base="dms:Choice">
          <xsd:enumeration value="No"/>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122075e9-165c-42ee-b08d-d6d83414c37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3be300-9624-43c5-9418-592490208917}" ma:internalName="TaxCatchAll" ma:showField="CatchAllData" ma:web="122075e9-165c-42ee-b08d-d6d83414c37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22075e9-165c-42ee-b08d-d6d83414c37d" xsi:nil="true"/>
    <Final xmlns="e8f9d036-80bd-436e-8984-f09c6706b971" xsi:nil="true"/>
    <lcf76f155ced4ddcb4097134ff3c332f xmlns="e8f9d036-80bd-436e-8984-f09c6706b971">
      <Terms xmlns="http://schemas.microsoft.com/office/infopath/2007/PartnerControls"/>
    </lcf76f155ced4ddcb4097134ff3c332f>
    <UploadtoNS xmlns="e8f9d036-80bd-436e-8984-f09c6706b971" xsi:nil="true"/>
    <UploadtoNS_x003f_ xmlns="e8f9d036-80bd-436e-8984-f09c6706b971" xsi:nil="true"/>
  </documentManagement>
</p:properties>
</file>

<file path=customXml/itemProps1.xml><?xml version="1.0" encoding="utf-8"?>
<ds:datastoreItem xmlns:ds="http://schemas.openxmlformats.org/officeDocument/2006/customXml" ds:itemID="{CD26B098-CEE5-4646-8773-0A7BA02B4FA6}">
  <ds:schemaRefs>
    <ds:schemaRef ds:uri="http://schemas.microsoft.com/sharepoint/v3/contenttype/forms"/>
  </ds:schemaRefs>
</ds:datastoreItem>
</file>

<file path=customXml/itemProps2.xml><?xml version="1.0" encoding="utf-8"?>
<ds:datastoreItem xmlns:ds="http://schemas.openxmlformats.org/officeDocument/2006/customXml" ds:itemID="{EA8677C5-776E-4000-BF71-7F52FF0142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9d036-80bd-436e-8984-f09c6706b971"/>
    <ds:schemaRef ds:uri="122075e9-165c-42ee-b08d-d6d83414c3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AC6DB2-78FD-44F7-8A41-46D0D8D57A97}">
  <ds:schemaRefs>
    <ds:schemaRef ds:uri="122075e9-165c-42ee-b08d-d6d83414c37d"/>
    <ds:schemaRef ds:uri="http://purl.org/dc/terms/"/>
    <ds:schemaRef ds:uri="http://schemas.microsoft.com/office/2006/metadata/properties"/>
    <ds:schemaRef ds:uri="http://schemas.microsoft.com/office/2006/documentManagement/types"/>
    <ds:schemaRef ds:uri="e8f9d036-80bd-436e-8984-f09c6706b971"/>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Notes on Calendar</vt:lpstr>
      <vt:lpstr>Combined Elections Calendar</vt:lpstr>
      <vt:lpstr>Key Dates</vt:lpstr>
      <vt:lpstr>'Combined Elections Calendar'!Print_Area</vt:lpstr>
      <vt:lpstr>'Key Dates'!Print_Area</vt:lpstr>
      <vt:lpstr>'Notes on Calendar'!Print_Area</vt:lpstr>
      <vt:lpstr>TitleRegion1.A3.B49.3</vt:lpstr>
      <vt:lpstr>TitleRegion1.A3.F1789.2</vt:lpstr>
    </vt:vector>
  </TitlesOfParts>
  <Manager/>
  <Company>Office of the Minnesota Secretary of State, Elections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Combined Elections Calendar</dc:title>
  <dc:subject>Guide to important dates for election administration in Minnesota</dc:subject>
  <dc:creator>Elections Division</dc:creator>
  <cp:keywords>2025, Minnesota, Elections, Calendar</cp:keywords>
  <dc:description/>
  <cp:lastModifiedBy>Neuhauser, Brad (OSS)</cp:lastModifiedBy>
  <cp:revision/>
  <dcterms:created xsi:type="dcterms:W3CDTF">2020-01-23T18:17:00Z</dcterms:created>
  <dcterms:modified xsi:type="dcterms:W3CDTF">2025-04-22T15:43:25Z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0x010100A638DC1BF587E340B121EDAE91348C42</vt:lpwstr>
  </property>
  <property fmtid="{D5CDD505-2E9C-101B-9397-08002B2CF9AE}" pid="3" name="MediaServiceImageTags">
    <vt:lpwstr/>
  </property>
</Properties>
</file>